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esktop\Kalkulator 2025\"/>
    </mc:Choice>
  </mc:AlternateContent>
  <xr:revisionPtr revIDLastSave="0" documentId="13_ncr:1_{19207C70-A9DD-43B2-85B3-36EFC0E251D9}" xr6:coauthVersionLast="47" xr6:coauthVersionMax="47" xr10:uidLastSave="{00000000-0000-0000-0000-000000000000}"/>
  <workbookProtection workbookAlgorithmName="SHA-512" workbookHashValue="XqJvKDJSbU+wi/WVDExVpyZmmK/quwf5W2GC3WITyUdbR9fdqD2p6TFmNJJFpWY9jIOn531G26ofQL12tuce7g==" workbookSaltValue="j270D4LWwmfgRCuqKHGjzQ==" workbookSpinCount="100000" lockStructure="1"/>
  <bookViews>
    <workbookView xWindow="-120" yWindow="-120" windowWidth="29040" windowHeight="17640" tabRatio="698" xr2:uid="{1515332E-E9DC-4E66-9A60-F63D649D87D8}"/>
  </bookViews>
  <sheets>
    <sheet name="Umanjenje temeljem izjave" sheetId="2" r:id="rId1"/>
    <sheet name="Posl. ima više ispl. u mjesecu" sheetId="1" r:id="rId2"/>
    <sheet name="Umanjenje temeljem uvida" sheetId="3" r:id="rId3"/>
    <sheet name="Dva obračuna na jednom JOPPD-u" sheetId="5" r:id="rId4"/>
    <sheet name="Porezne stope" sheetId="6" state="hidden" r:id="rId5"/>
  </sheets>
  <definedNames>
    <definedName name="_xlnm.Print_Area" localSheetId="3">'Dva obračuna na jednom JOPPD-u'!$B$2:$E$46</definedName>
    <definedName name="_xlnm.Print_Area" localSheetId="1">'Posl. ima više ispl. u mjesecu'!$B$2:$G$41</definedName>
    <definedName name="_xlnm.Print_Area" localSheetId="0">'Umanjenje temeljem izjave'!$B$2:$G$37</definedName>
    <definedName name="_xlnm.Print_Area" localSheetId="2">'Umanjenje temeljem uvida'!$B$2:$C$34</definedName>
    <definedName name="PorezneStope">'Porezne stope'!$B$3:$D$559</definedName>
    <definedName name="PorezneStopeNaziviMjesta">'Porezne stope'!$B$3:$B$559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D30" i="2" s="1"/>
  <c r="E20" i="2"/>
  <c r="E30" i="2" s="1"/>
  <c r="E18" i="2"/>
  <c r="C30" i="2" s="1"/>
  <c r="D21" i="2"/>
  <c r="C6" i="1"/>
  <c r="C7" i="5"/>
  <c r="C6" i="5"/>
  <c r="C7" i="3"/>
  <c r="C6" i="3"/>
  <c r="C7" i="2"/>
  <c r="C6" i="2"/>
  <c r="C7" i="1"/>
  <c r="E21" i="2" l="1"/>
  <c r="F21" i="2" s="1"/>
  <c r="E13" i="5"/>
  <c r="F13" i="5"/>
  <c r="F14" i="5" s="1" a="1"/>
  <c r="F14" i="5" s="1"/>
  <c r="F15" i="5" s="1"/>
  <c r="F16" i="5" s="1"/>
  <c r="C14" i="5" a="1"/>
  <c r="C14" i="5" s="1"/>
  <c r="C17" i="5"/>
  <c r="D17" i="5"/>
  <c r="E17" i="5" s="1"/>
  <c r="F17" i="5"/>
  <c r="C25" i="5"/>
  <c r="C26" i="5" s="1"/>
  <c r="D25" i="5"/>
  <c r="D26" i="5" s="1"/>
  <c r="E29" i="5"/>
  <c r="E26" i="5" l="1"/>
  <c r="F25" i="5"/>
  <c r="F26" i="5" s="1"/>
  <c r="E25" i="5"/>
  <c r="D14" i="5" a="1"/>
  <c r="D14" i="5" s="1"/>
  <c r="D15" i="5" s="1"/>
  <c r="D16" i="5" s="1"/>
  <c r="D18" i="5" s="1"/>
  <c r="C15" i="5"/>
  <c r="F18" i="5"/>
  <c r="F19" i="5" l="1"/>
  <c r="F20" i="5" s="1"/>
  <c r="E15" i="5"/>
  <c r="C16" i="5"/>
  <c r="E14" i="5"/>
  <c r="F22" i="5" l="1"/>
  <c r="C18" i="5"/>
  <c r="E16" i="5"/>
  <c r="E18" i="5" l="1"/>
  <c r="C19" i="5"/>
  <c r="C20" i="5" s="1"/>
  <c r="C22" i="5" l="1"/>
  <c r="D19" i="5"/>
  <c r="D20" i="5" s="1"/>
  <c r="E20" i="5" s="1"/>
  <c r="E19" i="5" l="1"/>
  <c r="D22" i="5"/>
  <c r="E22" i="5" s="1"/>
  <c r="D41" i="5" l="1"/>
  <c r="D42" i="5" s="1"/>
  <c r="C41" i="5"/>
  <c r="C42" i="5" s="1"/>
  <c r="D33" i="5"/>
  <c r="C33" i="5"/>
  <c r="C30" i="5" a="1"/>
  <c r="C30" i="5" s="1"/>
  <c r="D30" i="5" s="1" a="1"/>
  <c r="D30" i="5" s="1"/>
  <c r="C17" i="3"/>
  <c r="E12" i="1"/>
  <c r="F12" i="1"/>
  <c r="F13" i="1" s="1" a="1"/>
  <c r="F13" i="1" s="1"/>
  <c r="F14" i="1" s="1"/>
  <c r="F15" i="1" s="1"/>
  <c r="C13" i="1" a="1"/>
  <c r="C13" i="1" s="1"/>
  <c r="C16" i="1"/>
  <c r="D16" i="1"/>
  <c r="C24" i="1"/>
  <c r="D24" i="1"/>
  <c r="D25" i="1" s="1"/>
  <c r="G28" i="1"/>
  <c r="G32" i="1" s="1"/>
  <c r="C29" i="1" a="1"/>
  <c r="C29" i="1" s="1"/>
  <c r="D29" i="1" s="1" a="1"/>
  <c r="D29" i="1" s="1"/>
  <c r="E32" i="1"/>
  <c r="D32" i="1"/>
  <c r="C32" i="1"/>
  <c r="E40" i="1"/>
  <c r="E41" i="1" s="1"/>
  <c r="D40" i="1"/>
  <c r="C40" i="1"/>
  <c r="E24" i="2"/>
  <c r="E28" i="2" s="1"/>
  <c r="D24" i="2"/>
  <c r="D28" i="2" s="1"/>
  <c r="C24" i="2"/>
  <c r="C36" i="2" s="1"/>
  <c r="C37" i="2" s="1"/>
  <c r="D15" i="2"/>
  <c r="C14" i="3"/>
  <c r="C15" i="3" s="1"/>
  <c r="C16" i="3" s="1"/>
  <c r="C25" i="3"/>
  <c r="C26" i="3" s="1"/>
  <c r="E12" i="2" l="1"/>
  <c r="F12" i="2" s="1" a="1"/>
  <c r="F12" i="2" s="1"/>
  <c r="E14" i="2"/>
  <c r="F14" i="2" s="1" a="1"/>
  <c r="F14" i="2" s="1"/>
  <c r="E25" i="2" s="1"/>
  <c r="E13" i="2"/>
  <c r="F13" i="2" s="1" a="1"/>
  <c r="F13" i="2" s="1"/>
  <c r="D25" i="2" s="1"/>
  <c r="F21" i="5"/>
  <c r="F23" i="5" s="1"/>
  <c r="F24" i="5" s="1"/>
  <c r="C21" i="5"/>
  <c r="D21" i="5"/>
  <c r="D23" i="5" s="1"/>
  <c r="D24" i="5" s="1"/>
  <c r="C28" i="2"/>
  <c r="E24" i="1"/>
  <c r="F24" i="1"/>
  <c r="F25" i="1" s="1"/>
  <c r="E42" i="5"/>
  <c r="E33" i="5"/>
  <c r="E41" i="5"/>
  <c r="D31" i="5"/>
  <c r="D32" i="5" s="1"/>
  <c r="D34" i="5" s="1"/>
  <c r="C31" i="5"/>
  <c r="D36" i="2"/>
  <c r="D37" i="2" s="1"/>
  <c r="C18" i="3"/>
  <c r="C19" i="3" s="1"/>
  <c r="C20" i="3" s="1"/>
  <c r="F16" i="1"/>
  <c r="F17" i="1" s="1"/>
  <c r="E16" i="1"/>
  <c r="C25" i="1"/>
  <c r="E25" i="1" s="1"/>
  <c r="C14" i="1"/>
  <c r="D13" i="1" a="1"/>
  <c r="D13" i="1" s="1"/>
  <c r="D14" i="1" s="1"/>
  <c r="D15" i="1" s="1"/>
  <c r="D17" i="1" s="1"/>
  <c r="F32" i="1"/>
  <c r="F40" i="1"/>
  <c r="E29" i="1" a="1"/>
  <c r="E29" i="1" s="1"/>
  <c r="F29" i="1" s="1"/>
  <c r="C30" i="1"/>
  <c r="D30" i="1"/>
  <c r="D31" i="1" s="1"/>
  <c r="C41" i="1"/>
  <c r="F28" i="1"/>
  <c r="D41" i="1"/>
  <c r="G24" i="2"/>
  <c r="G36" i="2" s="1"/>
  <c r="G37" i="2" s="1"/>
  <c r="C22" i="3" l="1"/>
  <c r="C21" i="3"/>
  <c r="E21" i="5"/>
  <c r="C23" i="5"/>
  <c r="E31" i="5"/>
  <c r="E30" i="5"/>
  <c r="C32" i="5"/>
  <c r="E32" i="5" s="1"/>
  <c r="F18" i="1"/>
  <c r="F19" i="1" s="1"/>
  <c r="E13" i="1"/>
  <c r="E14" i="1"/>
  <c r="C15" i="1"/>
  <c r="F41" i="1"/>
  <c r="C31" i="1"/>
  <c r="G29" i="1" a="1"/>
  <c r="G29" i="1" s="1"/>
  <c r="G30" i="1" s="1"/>
  <c r="G31" i="1" s="1"/>
  <c r="G40" i="1"/>
  <c r="G41" i="1" s="1"/>
  <c r="G25" i="2" a="1"/>
  <c r="G25" i="2" s="1"/>
  <c r="G26" i="2" s="1"/>
  <c r="G28" i="2"/>
  <c r="F15" i="2"/>
  <c r="C25" i="2"/>
  <c r="F25" i="2" s="1"/>
  <c r="E15" i="2"/>
  <c r="C26" i="2"/>
  <c r="C27" i="2" s="1"/>
  <c r="D26" i="2"/>
  <c r="E23" i="5" l="1"/>
  <c r="C24" i="5"/>
  <c r="E24" i="5" s="1"/>
  <c r="C34" i="5"/>
  <c r="F20" i="1"/>
  <c r="F21" i="1"/>
  <c r="C17" i="1"/>
  <c r="E15" i="1"/>
  <c r="E30" i="1"/>
  <c r="D27" i="2"/>
  <c r="D29" i="2" s="1"/>
  <c r="G27" i="2"/>
  <c r="G29" i="2" s="1"/>
  <c r="G30" i="2" s="1"/>
  <c r="G31" i="2" s="1"/>
  <c r="C23" i="3"/>
  <c r="C24" i="3" s="1"/>
  <c r="G33" i="2" l="1"/>
  <c r="G32" i="2"/>
  <c r="E34" i="5"/>
  <c r="C35" i="5"/>
  <c r="F22" i="1"/>
  <c r="F23" i="1" s="1"/>
  <c r="C18" i="1"/>
  <c r="E17" i="1"/>
  <c r="E31" i="1"/>
  <c r="F31" i="1" s="1"/>
  <c r="F30" i="1"/>
  <c r="C29" i="2"/>
  <c r="D35" i="5" l="1" a="1"/>
  <c r="D35" i="5" s="1"/>
  <c r="D36" i="5" s="1"/>
  <c r="C36" i="5"/>
  <c r="G34" i="2"/>
  <c r="G35" i="2" s="1"/>
  <c r="D18" i="1"/>
  <c r="D19" i="1" s="1"/>
  <c r="C19" i="1"/>
  <c r="C37" i="5" l="1"/>
  <c r="C38" i="5"/>
  <c r="D37" i="5"/>
  <c r="D38" i="5"/>
  <c r="E36" i="5"/>
  <c r="E35" i="5"/>
  <c r="D20" i="1"/>
  <c r="D21" i="1"/>
  <c r="C20" i="1"/>
  <c r="C21" i="1"/>
  <c r="E19" i="1"/>
  <c r="E18" i="1"/>
  <c r="D33" i="1"/>
  <c r="E33" i="1"/>
  <c r="G33" i="1"/>
  <c r="D31" i="2"/>
  <c r="C31" i="2"/>
  <c r="D33" i="2" l="1"/>
  <c r="D32" i="2"/>
  <c r="C32" i="2"/>
  <c r="C33" i="2"/>
  <c r="G34" i="1"/>
  <c r="G35" i="1" s="1"/>
  <c r="E38" i="5"/>
  <c r="E37" i="5"/>
  <c r="D39" i="5"/>
  <c r="D40" i="5" s="1"/>
  <c r="C39" i="5"/>
  <c r="E21" i="1"/>
  <c r="D22" i="1"/>
  <c r="D23" i="1" s="1"/>
  <c r="C22" i="1"/>
  <c r="E20" i="1"/>
  <c r="C33" i="1"/>
  <c r="G37" i="1" l="1"/>
  <c r="G36" i="1"/>
  <c r="F33" i="1"/>
  <c r="C34" i="1"/>
  <c r="E39" i="5"/>
  <c r="C40" i="5"/>
  <c r="E40" i="5" s="1"/>
  <c r="E22" i="1"/>
  <c r="C23" i="1"/>
  <c r="E23" i="1" s="1"/>
  <c r="C34" i="2"/>
  <c r="C35" i="2" s="1"/>
  <c r="D34" i="2"/>
  <c r="D35" i="2" s="1"/>
  <c r="F28" i="2"/>
  <c r="F24" i="2"/>
  <c r="E26" i="2"/>
  <c r="E36" i="2"/>
  <c r="F36" i="2" s="1"/>
  <c r="G38" i="1" l="1"/>
  <c r="G39" i="1" s="1"/>
  <c r="D34" i="1" a="1"/>
  <c r="D34" i="1" s="1"/>
  <c r="E34" i="1" s="1" a="1"/>
  <c r="E34" i="1" s="1"/>
  <c r="C35" i="1"/>
  <c r="F26" i="2"/>
  <c r="E27" i="2"/>
  <c r="E37" i="2"/>
  <c r="F37" i="2" s="1"/>
  <c r="C37" i="1" l="1"/>
  <c r="C36" i="1"/>
  <c r="D35" i="1"/>
  <c r="F27" i="2"/>
  <c r="E29" i="2"/>
  <c r="D37" i="1" l="1"/>
  <c r="D36" i="1"/>
  <c r="E35" i="1"/>
  <c r="F34" i="1"/>
  <c r="C38" i="1"/>
  <c r="F29" i="2"/>
  <c r="F30" i="2"/>
  <c r="D38" i="1" l="1"/>
  <c r="D39" i="1" s="1"/>
  <c r="E37" i="1"/>
  <c r="F37" i="1" s="1"/>
  <c r="E36" i="1"/>
  <c r="F36" i="1" s="1"/>
  <c r="F35" i="1"/>
  <c r="C39" i="1"/>
  <c r="E31" i="2"/>
  <c r="E32" i="2" l="1"/>
  <c r="E33" i="2"/>
  <c r="E38" i="1"/>
  <c r="E39" i="1" s="1"/>
  <c r="F39" i="1" s="1"/>
  <c r="F31" i="2"/>
  <c r="E34" i="2" l="1"/>
  <c r="F33" i="2"/>
  <c r="F38" i="1"/>
  <c r="F32" i="2"/>
  <c r="F34" i="2" l="1"/>
  <c r="E35" i="2"/>
  <c r="F3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<sst xmlns="http://schemas.openxmlformats.org/spreadsheetml/2006/main" count="748" uniqueCount="623">
  <si>
    <t>Bruto-plaća u eurima</t>
  </si>
  <si>
    <t>Svota koja smanjuje osnovicu za obračun doprinosa</t>
  </si>
  <si>
    <t>Dohodak</t>
  </si>
  <si>
    <t>Osobni odbitak</t>
  </si>
  <si>
    <t>Porezna osnovica</t>
  </si>
  <si>
    <t>Neto-plaća</t>
  </si>
  <si>
    <t>Porez na dohodak</t>
  </si>
  <si>
    <t>Niža porezna stopa</t>
  </si>
  <si>
    <t>Viša porezna stopa</t>
  </si>
  <si>
    <t>OPIS</t>
  </si>
  <si>
    <t>Osnovica za obračun doprinosa MIO I.</t>
  </si>
  <si>
    <t>Doprinos za zdravstveno</t>
  </si>
  <si>
    <t>Ukupni trošak isplatitelja</t>
  </si>
  <si>
    <t>Doprinos za MIO I. stup</t>
  </si>
  <si>
    <t>Doprinos za MIO II. stup</t>
  </si>
  <si>
    <t>1. isplata</t>
  </si>
  <si>
    <t>2. isplata</t>
  </si>
  <si>
    <t>Zbroj 1. + 2. isplata</t>
  </si>
  <si>
    <t>Kontrolni obračun</t>
  </si>
  <si>
    <t>Grad / Općina</t>
  </si>
  <si>
    <t>Opis</t>
  </si>
  <si>
    <t>Podatci za obračun</t>
  </si>
  <si>
    <t>Svota</t>
  </si>
  <si>
    <t>Udio</t>
  </si>
  <si>
    <t>Svota umanjenja</t>
  </si>
  <si>
    <t>UKUPNO:</t>
  </si>
  <si>
    <t>Ukupno kod svih poslodavaca</t>
  </si>
  <si>
    <t>Obračun MIO I. + MIO II. stup</t>
  </si>
  <si>
    <t>DA</t>
  </si>
  <si>
    <t>3. isplata</t>
  </si>
  <si>
    <t>Ukupno isplate</t>
  </si>
  <si>
    <t>Niža stopa</t>
  </si>
  <si>
    <t>Viša stopa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</si>
  <si>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</si>
  <si>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</si>
  <si>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</si>
  <si>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</si>
  <si>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</si>
  <si>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</si>
  <si>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</si>
  <si>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</si>
  <si>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</si>
  <si>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</si>
  <si>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</si>
  <si>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</si>
  <si>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</si>
  <si>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</si>
  <si>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</si>
  <si>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</si>
  <si>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</si>
  <si>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</si>
  <si>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</si>
  <si>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</si>
  <si>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</si>
  <si>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</si>
  <si>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</si>
  <si>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</si>
  <si>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</si>
  <si>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</si>
  <si>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</si>
  <si>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</si>
  <si>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</si>
  <si>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</si>
  <si>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</si>
  <si>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</si>
  <si>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</si>
  <si>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</si>
  <si>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</si>
  <si>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</si>
  <si>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</si>
  <si>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</si>
  <si>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</si>
  <si>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</si>
  <si>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</si>
  <si>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</si>
  <si>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</si>
  <si>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</si>
  <si>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</si>
  <si>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</si>
  <si>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</si>
  <si>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</si>
  <si>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</si>
  <si>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</si>
  <si>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</si>
  <si>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</si>
  <si>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</si>
  <si>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</si>
  <si>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</si>
  <si>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</si>
  <si>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</si>
  <si>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</si>
  <si>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</si>
  <si>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</si>
  <si>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</si>
  <si>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</si>
  <si>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</si>
  <si>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</si>
  <si>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</si>
  <si>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</si>
  <si>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</si>
  <si>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</si>
  <si>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</si>
  <si>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</si>
  <si>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</si>
  <si>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</si>
  <si>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</si>
  <si>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</si>
  <si>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</si>
  <si>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</si>
  <si>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</si>
  <si>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</si>
  <si>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</si>
  <si>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</si>
  <si>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</si>
  <si>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</si>
  <si>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</si>
  <si>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</si>
  <si>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</si>
  <si>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</si>
  <si>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</si>
  <si>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</si>
  <si>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</si>
  <si>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</si>
  <si>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</si>
  <si>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</si>
  <si>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</si>
  <si>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</si>
  <si>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</si>
  <si>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</si>
  <si>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</si>
  <si>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</si>
  <si>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</si>
  <si>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</si>
  <si>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</si>
  <si>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</si>
  <si>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</si>
  <si>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</si>
  <si>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</si>
  <si>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</si>
  <si>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</si>
  <si>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</si>
  <si>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</si>
  <si>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</si>
  <si>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</si>
  <si>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</si>
  <si>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</si>
  <si>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</si>
  <si>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</si>
  <si>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</si>
  <si>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</si>
  <si>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</si>
  <si>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</si>
  <si>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</si>
  <si>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</si>
  <si>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</si>
  <si>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</si>
  <si>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</si>
  <si>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</si>
  <si>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</si>
  <si>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</si>
  <si>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</si>
  <si>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</si>
  <si>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</si>
  <si>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</si>
  <si>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</si>
  <si>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</si>
  <si>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</si>
  <si>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</si>
  <si>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</si>
  <si>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</si>
  <si>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</si>
  <si>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</si>
  <si>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</si>
  <si>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</si>
  <si>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</si>
  <si>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</si>
  <si>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</si>
  <si>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</si>
  <si>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</si>
  <si>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</si>
  <si>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</si>
  <si>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</si>
  <si>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</si>
  <si>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</si>
  <si>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</si>
  <si>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</si>
  <si>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</si>
  <si>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</si>
  <si>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</si>
  <si>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</si>
  <si>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</si>
  <si>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</si>
  <si>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</si>
  <si>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</si>
  <si>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</si>
  <si>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</si>
  <si>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</si>
  <si>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</si>
  <si>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</si>
  <si>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</si>
  <si>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</si>
  <si>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</si>
  <si>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</si>
  <si>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</si>
  <si>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</si>
  <si>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</si>
  <si>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</si>
  <si>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</si>
  <si>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</si>
  <si>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</si>
  <si>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</si>
  <si>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</si>
  <si>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</si>
  <si>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</si>
  <si>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</si>
  <si>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</si>
  <si>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</si>
  <si>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</si>
  <si>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</si>
  <si>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</si>
  <si>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</si>
  <si>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</si>
  <si>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</si>
  <si>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</si>
  <si>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</si>
  <si>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</si>
  <si>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</si>
  <si>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</si>
  <si>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</si>
  <si>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</si>
  <si>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</si>
  <si>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</si>
  <si>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</si>
  <si>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</si>
  <si>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</si>
  <si>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</si>
  <si>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</si>
  <si>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</si>
  <si>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</si>
  <si>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</si>
  <si>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</si>
  <si>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</si>
  <si>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</si>
  <si>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</si>
  <si>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</si>
  <si>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</si>
  <si>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</si>
  <si>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</si>
  <si>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</si>
  <si>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</si>
  <si>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</si>
  <si>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</si>
  <si>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</si>
  <si>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</si>
  <si>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</si>
  <si>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</si>
  <si>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</si>
  <si>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</si>
  <si>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</si>
  <si>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</si>
  <si>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</si>
  <si>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</si>
  <si>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</si>
  <si>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</si>
  <si>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</si>
  <si>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</si>
  <si>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</si>
  <si>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</si>
  <si>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</si>
  <si>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</si>
  <si>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</si>
  <si>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</si>
  <si>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</si>
  <si>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</si>
  <si>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</si>
  <si>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</si>
  <si>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</si>
  <si>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</si>
  <si>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</si>
  <si>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</si>
  <si>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</si>
  <si>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</si>
  <si>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</si>
  <si>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</si>
  <si>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</si>
  <si>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</si>
  <si>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</si>
  <si>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</si>
  <si>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</si>
  <si>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</si>
  <si>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</si>
  <si>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</si>
  <si>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</si>
  <si>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</si>
  <si>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</si>
  <si>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</si>
  <si>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</si>
  <si>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</si>
  <si>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</si>
  <si>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</si>
  <si>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</si>
  <si>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</si>
  <si>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</si>
  <si>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</si>
  <si>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</si>
  <si>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</si>
  <si>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</si>
  <si>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</si>
  <si>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</si>
  <si>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</si>
  <si>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</si>
  <si>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</si>
  <si>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</si>
  <si>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</si>
  <si>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</si>
  <si>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</si>
  <si>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</si>
  <si>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</si>
  <si>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</si>
  <si>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</si>
  <si>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</si>
  <si>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</si>
  <si>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</si>
  <si>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</si>
  <si>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</si>
  <si>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</si>
  <si>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</si>
  <si>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</si>
  <si>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</si>
  <si>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</si>
  <si>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</si>
  <si>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</si>
  <si>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</si>
  <si>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</si>
  <si>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</si>
  <si>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</si>
  <si>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</si>
  <si>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</si>
  <si>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</si>
  <si>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</si>
  <si>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</si>
  <si>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</si>
  <si>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</si>
  <si>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</si>
  <si>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</si>
  <si>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</si>
  <si>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</si>
  <si>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</si>
  <si>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</si>
  <si>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OSIJEK</t>
  </si>
  <si>
    <t>OTOČAC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</si>
  <si>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</si>
  <si>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</si>
  <si>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</si>
  <si>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</si>
  <si>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</si>
  <si>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</si>
  <si>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</si>
  <si>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</si>
  <si>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</si>
  <si>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</si>
  <si>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</si>
  <si>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</si>
  <si>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</si>
  <si>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</si>
  <si>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</si>
  <si>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</si>
  <si>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</si>
  <si>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</si>
  <si>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</si>
  <si>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</si>
  <si>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</si>
  <si>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</si>
  <si>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</si>
  <si>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</si>
  <si>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</si>
  <si>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</si>
  <si>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</si>
  <si>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</si>
  <si>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</si>
  <si>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</si>
  <si>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</si>
  <si>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</si>
  <si>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</si>
  <si>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</si>
  <si>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</si>
  <si>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</si>
  <si>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</si>
  <si>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</si>
  <si>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</si>
  <si>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</si>
  <si>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</si>
  <si>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</si>
  <si>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</si>
  <si>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</si>
  <si>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</si>
  <si>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</si>
  <si>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</si>
  <si>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</si>
  <si>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</si>
  <si>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</si>
  <si>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</si>
  <si>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</si>
  <si>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</si>
  <si>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</si>
  <si>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</si>
  <si>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</si>
  <si>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</si>
  <si>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</si>
  <si>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</si>
  <si>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</si>
  <si>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</si>
  <si>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</si>
  <si>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</si>
  <si>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</si>
  <si>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</si>
  <si>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</si>
  <si>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</si>
  <si>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</si>
  <si>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</si>
  <si>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</si>
  <si>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</si>
  <si>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</si>
  <si>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</si>
  <si>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</si>
  <si>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</si>
  <si>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</si>
  <si>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</si>
  <si>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</si>
  <si>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</si>
  <si>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</si>
  <si>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</si>
  <si>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</si>
  <si>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</si>
  <si>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</si>
  <si>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</si>
  <si>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</si>
  <si>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</si>
  <si>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</si>
  <si>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</si>
  <si>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</si>
  <si>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</si>
  <si>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</si>
  <si>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</si>
  <si>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</si>
  <si>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</si>
  <si>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</si>
  <si>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</si>
  <si>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</si>
  <si>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</si>
  <si>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</si>
  <si>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</si>
  <si>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</si>
  <si>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</si>
  <si>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</si>
  <si>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</si>
  <si>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</si>
  <si>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</si>
  <si>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</si>
  <si>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</si>
  <si>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</si>
  <si>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</si>
  <si>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</si>
  <si>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</si>
  <si>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</si>
  <si>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</si>
  <si>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</si>
  <si>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</si>
  <si>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</si>
  <si>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</si>
  <si>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</si>
  <si>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</si>
  <si>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</si>
  <si>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</si>
  <si>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</si>
  <si>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</si>
  <si>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</si>
  <si>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</si>
  <si>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</si>
  <si>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</si>
  <si>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</si>
  <si>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</si>
  <si>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</si>
  <si>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</si>
  <si>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</si>
  <si>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</si>
  <si>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</si>
  <si>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</si>
  <si>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</si>
  <si>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</si>
  <si>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</si>
  <si>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</si>
  <si>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</si>
  <si>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</si>
  <si>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</si>
  <si>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</si>
  <si>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</si>
  <si>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</si>
  <si>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</si>
  <si>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</si>
  <si>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</si>
  <si>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</si>
  <si>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</si>
  <si>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</si>
  <si>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</si>
  <si>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</si>
  <si>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</si>
  <si>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</si>
  <si>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</si>
  <si>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</si>
  <si>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</si>
  <si>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</si>
  <si>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</si>
  <si>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</si>
  <si>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</si>
  <si>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</si>
  <si>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</si>
  <si>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</si>
  <si>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</si>
  <si>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</si>
  <si>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</si>
  <si>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</si>
  <si>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</si>
  <si>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</si>
  <si>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</si>
  <si>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</si>
  <si>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</si>
  <si>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</si>
  <si>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</si>
  <si>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</si>
  <si>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</si>
  <si>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</si>
  <si>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</si>
  <si>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</si>
  <si>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</si>
  <si>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</si>
  <si>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</si>
  <si>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</si>
  <si>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</si>
  <si>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</si>
  <si>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</si>
  <si>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</si>
  <si>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</si>
  <si>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</si>
  <si>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</si>
  <si>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</si>
  <si>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</si>
  <si>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</si>
  <si>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</si>
  <si>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</si>
  <si>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</si>
  <si>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</si>
  <si>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</si>
  <si>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</si>
  <si>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</si>
  <si>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</si>
  <si>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</si>
  <si>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</si>
  <si>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</si>
  <si>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</si>
  <si>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</si>
  <si>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</si>
  <si>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</si>
  <si>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</si>
  <si>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</si>
  <si>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</si>
  <si>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ZAGREB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</si>
  <si>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</si>
  <si>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</si>
  <si>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</si>
  <si>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</si>
  <si>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</si>
  <si>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</si>
  <si>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</si>
  <si>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</si>
  <si>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</si>
  <si>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</si>
  <si>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</si>
  <si>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</si>
  <si>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</si>
  <si>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</si>
  <si>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-</t>
  </si>
  <si>
    <t>Polja za unos / odabir</t>
  </si>
  <si>
    <t xml:space="preserve">Napomene: </t>
  </si>
  <si>
    <t>- ovaj izračun je informativan i ne može se koristiti u druge svrhe</t>
  </si>
  <si>
    <t>PRIVLAKA (VUKOVAR)</t>
  </si>
  <si>
    <t>PRIVLAKA (ZADAR)</t>
  </si>
  <si>
    <t>SVETA NEDELJA (SAMOBOR)</t>
  </si>
  <si>
    <t>Obračun</t>
  </si>
  <si>
    <t>Korištenje olakšice kod II. obračuna</t>
  </si>
  <si>
    <t>I. obračun</t>
  </si>
  <si>
    <t>II. obračun</t>
  </si>
  <si>
    <t>Ukupna isplata</t>
  </si>
  <si>
    <t>Kalkulator u slučaju dva obračuna u jednom JOPPD-u</t>
  </si>
  <si>
    <t>Kalkulator plaće u slučaju dvije ili tri isplate u mjesecu</t>
  </si>
  <si>
    <t>Kalkulator plaće kada se umanjenje za MIO I. stup koristi temeljem uvida u podatke PU</t>
  </si>
  <si>
    <t>Kalkulator plaća u slučaju kad radnik radi kod više poslodavaca u istom mjesecu, a umanjenje se izračunava na temelju izjave</t>
  </si>
  <si>
    <t>Bruto plaća kod poslodavca koji radi obračun</t>
  </si>
  <si>
    <t>Bruto plaća kod drugog poslodavca</t>
  </si>
  <si>
    <t>Bruto plaća kod trećeg poslodavca</t>
  </si>
  <si>
    <r>
      <t xml:space="preserve">Svota umanjenja temeljem uvida u podatke PU </t>
    </r>
    <r>
      <rPr>
        <b/>
        <sz val="12"/>
        <color theme="1"/>
        <rFont val="Calibri"/>
        <family val="2"/>
        <charset val="238"/>
      </rPr>
      <t>¹</t>
    </r>
  </si>
  <si>
    <t>Obračun MIO I. + MIO II. stup ²</t>
  </si>
  <si>
    <t>² ako je radnik osiguranik samo MIO I. stupa onda izabrati NE</t>
  </si>
  <si>
    <t xml:space="preserve"> ¹ ovaj obračun može se korisitit i za slučaj kad radnik ne želi koristiti umanjenje</t>
  </si>
  <si>
    <t xml:space="preserve">   - u tom slučaju polje "Svota umanjenja temeljem uvida u podatke PU" se ne upisuje</t>
  </si>
  <si>
    <t>- dopušten je unos ili odabir polja zelene boje</t>
  </si>
  <si>
    <t>* ako je radnik osiguranik samo MIO I. stupa onda izabrati NE</t>
  </si>
  <si>
    <t>Podatci o umanjenju temeljem izjave</t>
  </si>
  <si>
    <t>Poslodavac koji radi obračun</t>
  </si>
  <si>
    <t>II. Poslodavac</t>
  </si>
  <si>
    <t>III. Poslodavac</t>
  </si>
  <si>
    <t>KAŠTELIR-LABINCI - CASTELLIERE-S. DOMENICA</t>
  </si>
  <si>
    <t xml:space="preserve">SVETA NEDELJA (LABIN) </t>
  </si>
  <si>
    <t>Podatci o raspodjeli osobnog odbitka</t>
  </si>
  <si>
    <t>Osobni odbitak kod poslodavca koji radi obračun</t>
  </si>
  <si>
    <t>Osobni odbitak kod drugog poslodavca</t>
  </si>
  <si>
    <t>Osobni odbitak kod trećeg poslodavca</t>
  </si>
  <si>
    <t xml:space="preserve">Postotak </t>
  </si>
  <si>
    <t>Svota osobnog odbitka</t>
  </si>
  <si>
    <t xml:space="preserve">UKUPNO:            </t>
  </si>
  <si>
    <t>OROSLAVJE</t>
  </si>
  <si>
    <t>OTOK (SINJ)</t>
  </si>
  <si>
    <t>OTOK (VINKOVCI)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</si>
</sst>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€&quot;;\-#,##0.00\ &quot;€&quot;"/>
    <numFmt numFmtId="165" formatCode="_-* #,##0.00\ _k_n_-;\-* #,##0.00\ _k_n_-;_-* &quot;-&quot;??\ _k_n_-;_-@_-"/>
    <numFmt numFmtId="166" formatCode="#,##0.00\ &quot;€&quot;;\-#,##0.00\ &quot;€&quot;;\-"/>
    <numFmt numFmtId="167" formatCode="0.00%;\-;\-"/>
    <numFmt numFmtId="168" formatCode="#,##0.00\ [$€-41A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9" borderId="0" applyNumberFormat="0" applyBorder="0" applyAlignment="0" applyProtection="0"/>
    <xf numFmtId="0" fontId="19" fillId="10" borderId="48" applyNumberFormat="0" applyAlignment="0" applyProtection="0"/>
  </cellStyleXfs>
  <cellXfs count="228">
    <xf numFmtId="0" fontId="0" fillId="0" borderId="0" xfId="0"/>
    <xf numFmtId="0" fontId="0" fillId="0" borderId="0" xfId="0" applyProtection="1"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49" fontId="4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3" borderId="1" xfId="0" applyFont="1" applyFill="1" applyBorder="1" applyAlignment="1" applyProtection="1">
      <alignment vertical="center" wrapText="1"/>
      <protection hidden="1"/>
    </xf>
    <xf numFmtId="43" fontId="4" fillId="2" borderId="1" xfId="1" applyFont="1" applyFill="1" applyBorder="1" applyAlignment="1" applyProtection="1">
      <alignment vertical="center" wrapText="1"/>
      <protection hidden="1"/>
    </xf>
    <xf numFmtId="43" fontId="4" fillId="0" borderId="1" xfId="1" applyFont="1" applyFill="1" applyBorder="1" applyAlignment="1" applyProtection="1">
      <alignment vertical="center" wrapText="1"/>
      <protection hidden="1"/>
    </xf>
    <xf numFmtId="0" fontId="9" fillId="0" borderId="0" xfId="0" applyFont="1" applyProtection="1">
      <protection hidden="1"/>
    </xf>
    <xf numFmtId="43" fontId="4" fillId="0" borderId="1" xfId="1" applyFont="1" applyBorder="1" applyAlignment="1" applyProtection="1">
      <alignment vertical="center" wrapText="1"/>
      <protection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43" fontId="6" fillId="0" borderId="1" xfId="1" applyFont="1" applyBorder="1" applyAlignment="1" applyProtection="1">
      <alignment vertical="center" wrapText="1"/>
      <protection hidden="1"/>
    </xf>
    <xf numFmtId="43" fontId="6" fillId="0" borderId="1" xfId="1" applyFont="1" applyFill="1" applyBorder="1" applyAlignment="1" applyProtection="1">
      <alignment vertical="center" wrapText="1"/>
      <protection hidden="1"/>
    </xf>
    <xf numFmtId="43" fontId="0" fillId="0" borderId="0" xfId="1" applyFont="1" applyProtection="1">
      <protection hidden="1"/>
    </xf>
    <xf numFmtId="43" fontId="9" fillId="0" borderId="0" xfId="1" applyFont="1" applyProtection="1">
      <protection hidden="1"/>
    </xf>
    <xf numFmtId="165" fontId="9" fillId="0" borderId="0" xfId="0" applyNumberFormat="1" applyFont="1" applyProtection="1">
      <protection hidden="1"/>
    </xf>
    <xf numFmtId="165" fontId="0" fillId="0" borderId="0" xfId="0" applyNumberFormat="1" applyProtection="1">
      <protection hidden="1"/>
    </xf>
    <xf numFmtId="43" fontId="9" fillId="0" borderId="0" xfId="1" applyFont="1" applyFill="1" applyAlignment="1" applyProtection="1">
      <alignment horizontal="center" vertical="center"/>
      <protection hidden="1"/>
    </xf>
    <xf numFmtId="0" fontId="6" fillId="3" borderId="1" xfId="1" applyNumberFormat="1" applyFont="1" applyFill="1" applyBorder="1" applyAlignment="1" applyProtection="1">
      <alignment vertical="center" wrapText="1"/>
      <protection hidden="1"/>
    </xf>
    <xf numFmtId="43" fontId="7" fillId="0" borderId="1" xfId="1" applyFont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43" fontId="7" fillId="0" borderId="0" xfId="1" applyFont="1" applyFill="1" applyBorder="1" applyProtection="1">
      <protection hidden="1"/>
    </xf>
    <xf numFmtId="0" fontId="7" fillId="0" borderId="0" xfId="0" applyFont="1" applyProtection="1">
      <protection hidden="1"/>
    </xf>
    <xf numFmtId="49" fontId="10" fillId="0" borderId="0" xfId="0" applyNumberFormat="1" applyFont="1" applyAlignment="1" applyProtection="1">
      <alignment vertical="center" wrapText="1"/>
      <protection hidden="1"/>
    </xf>
    <xf numFmtId="0" fontId="15" fillId="0" borderId="1" xfId="0" applyFont="1" applyBorder="1" applyAlignment="1">
      <alignment horizontal="left" vertical="center" wrapText="1" indent="1"/>
    </xf>
    <xf numFmtId="10" fontId="15" fillId="0" borderId="1" xfId="0" applyNumberFormat="1" applyFont="1" applyBorder="1" applyAlignment="1">
      <alignment horizontal="right" vertical="center" wrapText="1" indent="1"/>
    </xf>
    <xf numFmtId="43" fontId="4" fillId="0" borderId="0" xfId="1" applyFont="1" applyFill="1" applyBorder="1" applyAlignment="1" applyProtection="1">
      <alignment horizontal="center" vertical="center" wrapText="1"/>
      <protection hidden="1"/>
    </xf>
    <xf numFmtId="43" fontId="6" fillId="0" borderId="0" xfId="1" applyFont="1" applyFill="1" applyBorder="1" applyAlignment="1" applyProtection="1">
      <alignment horizontal="center" vertical="center" wrapText="1"/>
      <protection hidden="1"/>
    </xf>
    <xf numFmtId="43" fontId="7" fillId="0" borderId="0" xfId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43" fontId="5" fillId="0" borderId="0" xfId="1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1" xfId="0" applyBorder="1" applyProtection="1">
      <protection hidden="1"/>
    </xf>
    <xf numFmtId="164" fontId="4" fillId="5" borderId="18" xfId="1" applyNumberFormat="1" applyFont="1" applyFill="1" applyBorder="1" applyAlignment="1" applyProtection="1">
      <alignment horizontal="right" vertical="center" wrapText="1" indent="6"/>
      <protection hidden="1"/>
    </xf>
    <xf numFmtId="164" fontId="6" fillId="0" borderId="19" xfId="1" applyNumberFormat="1" applyFont="1" applyBorder="1" applyAlignment="1" applyProtection="1">
      <alignment horizontal="right" vertical="center" wrapText="1" indent="6"/>
      <protection hidden="1"/>
    </xf>
    <xf numFmtId="164" fontId="7" fillId="0" borderId="20" xfId="1" applyNumberFormat="1" applyFont="1" applyBorder="1" applyAlignment="1" applyProtection="1">
      <alignment horizontal="right" vertical="center" indent="6"/>
      <protection hidden="1"/>
    </xf>
    <xf numFmtId="164" fontId="5" fillId="0" borderId="13" xfId="0" applyNumberFormat="1" applyFont="1" applyBorder="1" applyAlignment="1" applyProtection="1">
      <alignment horizontal="right" vertical="center" indent="6"/>
      <protection hidden="1"/>
    </xf>
    <xf numFmtId="164" fontId="6" fillId="0" borderId="22" xfId="1" applyNumberFormat="1" applyFont="1" applyBorder="1" applyAlignment="1" applyProtection="1">
      <alignment horizontal="right" vertical="center" wrapText="1" indent="6"/>
      <protection hidden="1"/>
    </xf>
    <xf numFmtId="164" fontId="7" fillId="0" borderId="25" xfId="1" applyNumberFormat="1" applyFont="1" applyBorder="1" applyAlignment="1" applyProtection="1">
      <alignment horizontal="right" vertical="center" indent="6"/>
      <protection hidden="1"/>
    </xf>
    <xf numFmtId="164" fontId="4" fillId="0" borderId="28" xfId="1" applyNumberFormat="1" applyFont="1" applyBorder="1" applyAlignment="1" applyProtection="1">
      <alignment horizontal="right" vertical="center" wrapText="1" indent="6"/>
      <protection hidden="1"/>
    </xf>
    <xf numFmtId="164" fontId="6" fillId="0" borderId="25" xfId="1" applyNumberFormat="1" applyFont="1" applyBorder="1" applyAlignment="1" applyProtection="1">
      <alignment horizontal="right" vertical="center" wrapText="1" indent="6"/>
      <protection hidden="1"/>
    </xf>
    <xf numFmtId="164" fontId="4" fillId="0" borderId="28" xfId="1" applyNumberFormat="1" applyFont="1" applyFill="1" applyBorder="1" applyAlignment="1" applyProtection="1">
      <alignment horizontal="right" vertical="center" wrapText="1" indent="6"/>
      <protection hidden="1"/>
    </xf>
    <xf numFmtId="164" fontId="4" fillId="0" borderId="20" xfId="1" applyNumberFormat="1" applyFont="1" applyBorder="1" applyAlignment="1" applyProtection="1">
      <alignment horizontal="right" vertical="center" wrapText="1" indent="6"/>
      <protection hidden="1"/>
    </xf>
    <xf numFmtId="164" fontId="5" fillId="0" borderId="17" xfId="0" applyNumberFormat="1" applyFont="1" applyBorder="1" applyAlignment="1" applyProtection="1">
      <alignment horizontal="right" vertical="center" indent="6"/>
      <protection hidden="1"/>
    </xf>
    <xf numFmtId="164" fontId="4" fillId="0" borderId="29" xfId="1" applyNumberFormat="1" applyFont="1" applyFill="1" applyBorder="1" applyAlignment="1" applyProtection="1">
      <alignment horizontal="right" vertical="center" wrapText="1" indent="6"/>
      <protection hidden="1"/>
    </xf>
    <xf numFmtId="164" fontId="4" fillId="0" borderId="29" xfId="1" applyNumberFormat="1" applyFont="1" applyBorder="1" applyAlignment="1" applyProtection="1">
      <alignment horizontal="right" vertical="center" wrapText="1" indent="6"/>
      <protection hidden="1"/>
    </xf>
    <xf numFmtId="164" fontId="6" fillId="0" borderId="26" xfId="1" applyNumberFormat="1" applyFont="1" applyBorder="1" applyAlignment="1" applyProtection="1">
      <alignment horizontal="right" vertical="center" wrapText="1" indent="6"/>
      <protection hidden="1"/>
    </xf>
    <xf numFmtId="164" fontId="6" fillId="0" borderId="15" xfId="1" applyNumberFormat="1" applyFont="1" applyBorder="1" applyAlignment="1" applyProtection="1">
      <alignment horizontal="right" vertical="center" wrapText="1" indent="6"/>
      <protection hidden="1"/>
    </xf>
    <xf numFmtId="164" fontId="6" fillId="0" borderId="23" xfId="1" applyNumberFormat="1" applyFont="1" applyBorder="1" applyAlignment="1" applyProtection="1">
      <alignment horizontal="right" vertical="center" wrapText="1" indent="6"/>
      <protection hidden="1"/>
    </xf>
    <xf numFmtId="164" fontId="7" fillId="0" borderId="26" xfId="1" applyNumberFormat="1" applyFont="1" applyBorder="1" applyAlignment="1" applyProtection="1">
      <alignment horizontal="right" vertical="center" indent="6"/>
      <protection hidden="1"/>
    </xf>
    <xf numFmtId="164" fontId="7" fillId="0" borderId="17" xfId="1" applyNumberFormat="1" applyFont="1" applyBorder="1" applyAlignment="1" applyProtection="1">
      <alignment horizontal="right" vertical="center" indent="6"/>
      <protection hidden="1"/>
    </xf>
    <xf numFmtId="166" fontId="4" fillId="0" borderId="28" xfId="1" applyNumberFormat="1" applyFont="1" applyFill="1" applyBorder="1" applyAlignment="1" applyProtection="1">
      <alignment horizontal="right" vertical="center" wrapText="1" indent="6"/>
      <protection hidden="1"/>
    </xf>
    <xf numFmtId="166" fontId="6" fillId="0" borderId="19" xfId="1" applyNumberFormat="1" applyFont="1" applyBorder="1" applyAlignment="1" applyProtection="1">
      <alignment horizontal="right" vertical="center" wrapText="1" indent="6"/>
      <protection hidden="1"/>
    </xf>
    <xf numFmtId="10" fontId="5" fillId="0" borderId="15" xfId="2" applyNumberFormat="1" applyFont="1" applyFill="1" applyBorder="1" applyAlignment="1" applyProtection="1">
      <alignment horizontal="right" indent="4"/>
      <protection hidden="1"/>
    </xf>
    <xf numFmtId="166" fontId="4" fillId="0" borderId="28" xfId="1" applyNumberFormat="1" applyFont="1" applyFill="1" applyBorder="1" applyAlignment="1" applyProtection="1">
      <alignment horizontal="right" vertical="center" wrapText="1" indent="4"/>
      <protection hidden="1"/>
    </xf>
    <xf numFmtId="0" fontId="4" fillId="6" borderId="12" xfId="0" applyFont="1" applyFill="1" applyBorder="1" applyAlignment="1" applyProtection="1">
      <alignment horizontal="left" vertical="center" wrapText="1" indent="1"/>
      <protection hidden="1"/>
    </xf>
    <xf numFmtId="0" fontId="5" fillId="6" borderId="14" xfId="0" applyFont="1" applyFill="1" applyBorder="1" applyAlignment="1" applyProtection="1">
      <alignment horizontal="left" indent="1"/>
      <protection hidden="1"/>
    </xf>
    <xf numFmtId="0" fontId="5" fillId="6" borderId="16" xfId="0" applyFont="1" applyFill="1" applyBorder="1" applyAlignment="1" applyProtection="1">
      <alignment horizontal="left" indent="1"/>
      <protection hidden="1"/>
    </xf>
    <xf numFmtId="0" fontId="4" fillId="6" borderId="27" xfId="0" applyFont="1" applyFill="1" applyBorder="1" applyAlignment="1" applyProtection="1">
      <alignment horizontal="left" vertical="center" wrapText="1" indent="1"/>
      <protection hidden="1"/>
    </xf>
    <xf numFmtId="0" fontId="6" fillId="6" borderId="14" xfId="0" applyFont="1" applyFill="1" applyBorder="1" applyAlignment="1" applyProtection="1">
      <alignment horizontal="left" vertical="center" wrapText="1" indent="1"/>
      <protection hidden="1"/>
    </xf>
    <xf numFmtId="0" fontId="6" fillId="6" borderId="21" xfId="0" applyFont="1" applyFill="1" applyBorder="1" applyAlignment="1" applyProtection="1">
      <alignment horizontal="left" vertical="center" wrapText="1" indent="1"/>
      <protection hidden="1"/>
    </xf>
    <xf numFmtId="0" fontId="6" fillId="6" borderId="24" xfId="0" applyFont="1" applyFill="1" applyBorder="1" applyAlignment="1" applyProtection="1">
      <alignment horizontal="left" vertical="center" wrapText="1" indent="1"/>
      <protection hidden="1"/>
    </xf>
    <xf numFmtId="0" fontId="6" fillId="6" borderId="24" xfId="1" applyNumberFormat="1" applyFont="1" applyFill="1" applyBorder="1" applyAlignment="1" applyProtection="1">
      <alignment horizontal="left" vertical="center" wrapText="1" indent="1"/>
      <protection hidden="1"/>
    </xf>
    <xf numFmtId="0" fontId="6" fillId="6" borderId="16" xfId="1" applyNumberFormat="1" applyFont="1" applyFill="1" applyBorder="1" applyAlignment="1" applyProtection="1">
      <alignment horizontal="left" vertical="center" wrapText="1" indent="1"/>
      <protection hidden="1"/>
    </xf>
    <xf numFmtId="10" fontId="5" fillId="0" borderId="33" xfId="2" applyNumberFormat="1" applyFont="1" applyFill="1" applyBorder="1" applyAlignment="1" applyProtection="1">
      <alignment horizontal="right" indent="6"/>
      <protection hidden="1"/>
    </xf>
    <xf numFmtId="0" fontId="4" fillId="6" borderId="35" xfId="0" applyFont="1" applyFill="1" applyBorder="1" applyAlignment="1" applyProtection="1">
      <alignment horizontal="left" vertical="center" wrapText="1" indent="1"/>
      <protection hidden="1"/>
    </xf>
    <xf numFmtId="0" fontId="5" fillId="6" borderId="36" xfId="0" applyFont="1" applyFill="1" applyBorder="1" applyAlignment="1" applyProtection="1">
      <alignment horizontal="left" indent="1"/>
      <protection hidden="1"/>
    </xf>
    <xf numFmtId="0" fontId="5" fillId="6" borderId="37" xfId="0" applyFont="1" applyFill="1" applyBorder="1" applyAlignment="1" applyProtection="1">
      <alignment horizontal="left" inden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6" borderId="44" xfId="0" applyFont="1" applyFill="1" applyBorder="1" applyAlignment="1" applyProtection="1">
      <alignment horizontal="left" vertical="center" wrapText="1" indent="1"/>
      <protection hidden="1"/>
    </xf>
    <xf numFmtId="0" fontId="4" fillId="6" borderId="1" xfId="0" applyFont="1" applyFill="1" applyBorder="1" applyAlignment="1" applyProtection="1">
      <alignment horizontal="left" vertical="center" wrapText="1" indent="1"/>
      <protection hidden="1"/>
    </xf>
    <xf numFmtId="0" fontId="6" fillId="6" borderId="36" xfId="0" applyFont="1" applyFill="1" applyBorder="1" applyAlignment="1" applyProtection="1">
      <alignment horizontal="left" vertical="center" wrapText="1" indent="1"/>
      <protection hidden="1"/>
    </xf>
    <xf numFmtId="0" fontId="6" fillId="6" borderId="45" xfId="0" applyFont="1" applyFill="1" applyBorder="1" applyAlignment="1" applyProtection="1">
      <alignment horizontal="left" vertical="center" wrapText="1" indent="1"/>
      <protection hidden="1"/>
    </xf>
    <xf numFmtId="0" fontId="6" fillId="6" borderId="46" xfId="0" applyFont="1" applyFill="1" applyBorder="1" applyAlignment="1" applyProtection="1">
      <alignment horizontal="left" vertical="center" wrapText="1" indent="1"/>
      <protection hidden="1"/>
    </xf>
    <xf numFmtId="0" fontId="6" fillId="6" borderId="46" xfId="1" applyNumberFormat="1" applyFont="1" applyFill="1" applyBorder="1" applyAlignment="1" applyProtection="1">
      <alignment horizontal="left" vertical="center" wrapText="1" indent="1"/>
      <protection hidden="1"/>
    </xf>
    <xf numFmtId="0" fontId="6" fillId="6" borderId="37" xfId="1" applyNumberFormat="1" applyFont="1" applyFill="1" applyBorder="1" applyAlignment="1" applyProtection="1">
      <alignment horizontal="left" vertical="center" wrapText="1" indent="1"/>
      <protection hidden="1"/>
    </xf>
    <xf numFmtId="166" fontId="4" fillId="0" borderId="20" xfId="1" applyNumberFormat="1" applyFont="1" applyFill="1" applyBorder="1" applyAlignment="1" applyProtection="1">
      <alignment horizontal="right" vertical="center" wrapText="1" indent="4"/>
      <protection hidden="1"/>
    </xf>
    <xf numFmtId="166" fontId="6" fillId="0" borderId="19" xfId="1" applyNumberFormat="1" applyFont="1" applyBorder="1" applyAlignment="1" applyProtection="1">
      <alignment horizontal="right" vertical="center" wrapText="1" indent="4"/>
      <protection hidden="1"/>
    </xf>
    <xf numFmtId="167" fontId="5" fillId="0" borderId="19" xfId="2" applyNumberFormat="1" applyFont="1" applyFill="1" applyBorder="1" applyAlignment="1" applyProtection="1">
      <alignment horizontal="right" indent="5"/>
      <protection hidden="1"/>
    </xf>
    <xf numFmtId="166" fontId="4" fillId="0" borderId="18" xfId="1" applyNumberFormat="1" applyFont="1" applyFill="1" applyBorder="1" applyAlignment="1" applyProtection="1">
      <alignment horizontal="right" vertical="center" wrapText="1" indent="5"/>
      <protection hidden="1"/>
    </xf>
    <xf numFmtId="166" fontId="4" fillId="0" borderId="16" xfId="1" applyNumberFormat="1" applyFont="1" applyFill="1" applyBorder="1" applyAlignment="1" applyProtection="1">
      <alignment horizontal="right" vertical="center" wrapText="1" indent="5"/>
      <protection hidden="1"/>
    </xf>
    <xf numFmtId="166" fontId="4" fillId="0" borderId="20" xfId="1" applyNumberFormat="1" applyFont="1" applyFill="1" applyBorder="1" applyAlignment="1" applyProtection="1">
      <alignment horizontal="right" vertical="center" wrapText="1" indent="5"/>
      <protection hidden="1"/>
    </xf>
    <xf numFmtId="166" fontId="4" fillId="0" borderId="12" xfId="1" applyNumberFormat="1" applyFont="1" applyFill="1" applyBorder="1" applyAlignment="1" applyProtection="1">
      <alignment horizontal="right" vertical="center" wrapText="1" indent="5"/>
      <protection hidden="1"/>
    </xf>
    <xf numFmtId="166" fontId="6" fillId="0" borderId="19" xfId="1" applyNumberFormat="1" applyFont="1" applyBorder="1" applyAlignment="1" applyProtection="1">
      <alignment horizontal="right" vertical="center" wrapText="1" indent="5"/>
      <protection hidden="1"/>
    </xf>
    <xf numFmtId="166" fontId="6" fillId="0" borderId="14" xfId="1" applyNumberFormat="1" applyFont="1" applyBorder="1" applyAlignment="1" applyProtection="1">
      <alignment horizontal="right" vertical="center" wrapText="1" indent="5"/>
      <protection hidden="1"/>
    </xf>
    <xf numFmtId="166" fontId="6" fillId="0" borderId="21" xfId="1" applyNumberFormat="1" applyFont="1" applyBorder="1" applyAlignment="1" applyProtection="1">
      <alignment horizontal="right" vertical="center" wrapText="1" indent="5"/>
      <protection hidden="1"/>
    </xf>
    <xf numFmtId="166" fontId="6" fillId="0" borderId="22" xfId="1" applyNumberFormat="1" applyFont="1" applyBorder="1" applyAlignment="1" applyProtection="1">
      <alignment horizontal="right" vertical="center" wrapText="1" indent="5"/>
      <protection hidden="1"/>
    </xf>
    <xf numFmtId="166" fontId="6" fillId="0" borderId="24" xfId="1" applyNumberFormat="1" applyFont="1" applyBorder="1" applyAlignment="1" applyProtection="1">
      <alignment horizontal="right" vertical="center" wrapText="1" indent="5"/>
      <protection hidden="1"/>
    </xf>
    <xf numFmtId="166" fontId="6" fillId="0" borderId="25" xfId="1" applyNumberFormat="1" applyFont="1" applyBorder="1" applyAlignment="1" applyProtection="1">
      <alignment horizontal="right" vertical="center" wrapText="1" indent="5"/>
      <protection hidden="1"/>
    </xf>
    <xf numFmtId="166" fontId="4" fillId="0" borderId="27" xfId="1" applyNumberFormat="1" applyFont="1" applyFill="1" applyBorder="1" applyAlignment="1" applyProtection="1">
      <alignment horizontal="right" vertical="center" wrapText="1" indent="5"/>
      <protection hidden="1"/>
    </xf>
    <xf numFmtId="166" fontId="4" fillId="0" borderId="28" xfId="1" applyNumberFormat="1" applyFont="1" applyFill="1" applyBorder="1" applyAlignment="1" applyProtection="1">
      <alignment horizontal="right" vertical="center" wrapText="1" indent="5"/>
      <protection hidden="1"/>
    </xf>
    <xf numFmtId="166" fontId="6" fillId="0" borderId="28" xfId="1" applyNumberFormat="1" applyFont="1" applyBorder="1" applyAlignment="1" applyProtection="1">
      <alignment horizontal="right" vertical="center" wrapText="1" indent="5"/>
      <protection hidden="1"/>
    </xf>
    <xf numFmtId="166" fontId="4" fillId="0" borderId="29" xfId="1" applyNumberFormat="1" applyFont="1" applyFill="1" applyBorder="1" applyAlignment="1" applyProtection="1">
      <alignment horizontal="right" vertical="center" wrapText="1" indent="5"/>
      <protection hidden="1"/>
    </xf>
    <xf numFmtId="166" fontId="6" fillId="0" borderId="18" xfId="1" applyNumberFormat="1" applyFont="1" applyBorder="1" applyAlignment="1" applyProtection="1">
      <alignment horizontal="right" vertical="center" wrapText="1" indent="5"/>
      <protection hidden="1"/>
    </xf>
    <xf numFmtId="166" fontId="4" fillId="0" borderId="13" xfId="1" applyNumberFormat="1" applyFont="1" applyFill="1" applyBorder="1" applyAlignment="1" applyProtection="1">
      <alignment horizontal="right" vertical="center" wrapText="1" indent="5"/>
      <protection hidden="1"/>
    </xf>
    <xf numFmtId="166" fontId="6" fillId="0" borderId="20" xfId="1" applyNumberFormat="1" applyFont="1" applyBorder="1" applyAlignment="1" applyProtection="1">
      <alignment horizontal="right" vertical="center" wrapText="1" indent="5"/>
      <protection hidden="1"/>
    </xf>
    <xf numFmtId="166" fontId="4" fillId="0" borderId="17" xfId="1" applyNumberFormat="1" applyFont="1" applyFill="1" applyBorder="1" applyAlignment="1" applyProtection="1">
      <alignment horizontal="right" vertical="center" wrapText="1" indent="5"/>
      <protection hidden="1"/>
    </xf>
    <xf numFmtId="166" fontId="4" fillId="0" borderId="15" xfId="1" applyNumberFormat="1" applyFont="1" applyFill="1" applyBorder="1" applyAlignment="1" applyProtection="1">
      <alignment horizontal="right" vertical="center" wrapText="1" indent="5"/>
      <protection hidden="1"/>
    </xf>
    <xf numFmtId="167" fontId="5" fillId="0" borderId="22" xfId="2" applyNumberFormat="1" applyFont="1" applyFill="1" applyBorder="1" applyAlignment="1" applyProtection="1">
      <alignment horizontal="right" indent="5"/>
      <protection hidden="1"/>
    </xf>
    <xf numFmtId="166" fontId="4" fillId="0" borderId="23" xfId="1" applyNumberFormat="1" applyFont="1" applyFill="1" applyBorder="1" applyAlignment="1" applyProtection="1">
      <alignment horizontal="right" vertical="center" wrapText="1" indent="5"/>
      <protection hidden="1"/>
    </xf>
    <xf numFmtId="167" fontId="5" fillId="0" borderId="28" xfId="2" applyNumberFormat="1" applyFont="1" applyFill="1" applyBorder="1" applyAlignment="1" applyProtection="1">
      <alignment horizontal="right" indent="5"/>
      <protection hidden="1"/>
    </xf>
    <xf numFmtId="166" fontId="4" fillId="0" borderId="28" xfId="1" applyNumberFormat="1" applyFont="1" applyBorder="1" applyAlignment="1" applyProtection="1">
      <alignment horizontal="right" vertical="center" wrapText="1" indent="5"/>
      <protection hidden="1"/>
    </xf>
    <xf numFmtId="166" fontId="6" fillId="0" borderId="26" xfId="1" applyNumberFormat="1" applyFont="1" applyBorder="1" applyAlignment="1" applyProtection="1">
      <alignment horizontal="right" vertical="center" wrapText="1" indent="5"/>
      <protection hidden="1"/>
    </xf>
    <xf numFmtId="166" fontId="6" fillId="0" borderId="15" xfId="1" applyNumberFormat="1" applyFont="1" applyBorder="1" applyAlignment="1" applyProtection="1">
      <alignment horizontal="right" vertical="center" wrapText="1" indent="5"/>
      <protection hidden="1"/>
    </xf>
    <xf numFmtId="166" fontId="6" fillId="0" borderId="23" xfId="1" applyNumberFormat="1" applyFont="1" applyBorder="1" applyAlignment="1" applyProtection="1">
      <alignment horizontal="right" vertical="center" wrapText="1" indent="5"/>
      <protection hidden="1"/>
    </xf>
    <xf numFmtId="166" fontId="6" fillId="0" borderId="16" xfId="1" applyNumberFormat="1" applyFont="1" applyBorder="1" applyAlignment="1" applyProtection="1">
      <alignment horizontal="right" vertical="center" wrapText="1" indent="5"/>
      <protection hidden="1"/>
    </xf>
    <xf numFmtId="166" fontId="6" fillId="0" borderId="17" xfId="1" applyNumberFormat="1" applyFont="1" applyBorder="1" applyAlignment="1" applyProtection="1">
      <alignment horizontal="right" vertical="center" wrapText="1" indent="5"/>
      <protection hidden="1"/>
    </xf>
    <xf numFmtId="43" fontId="7" fillId="0" borderId="0" xfId="1" applyFont="1" applyFill="1" applyBorder="1" applyAlignment="1" applyProtection="1">
      <alignment horizontal="left" indent="1"/>
      <protection hidden="1"/>
    </xf>
    <xf numFmtId="166" fontId="7" fillId="0" borderId="18" xfId="0" applyNumberFormat="1" applyFont="1" applyBorder="1" applyAlignment="1" applyProtection="1">
      <alignment horizontal="right" vertical="center" indent="4"/>
      <protection hidden="1"/>
    </xf>
    <xf numFmtId="166" fontId="7" fillId="0" borderId="19" xfId="0" applyNumberFormat="1" applyFont="1" applyBorder="1" applyAlignment="1" applyProtection="1">
      <alignment horizontal="right" vertical="center" indent="4"/>
      <protection hidden="1"/>
    </xf>
    <xf numFmtId="166" fontId="6" fillId="0" borderId="15" xfId="1" applyNumberFormat="1" applyFont="1" applyBorder="1" applyAlignment="1" applyProtection="1">
      <alignment horizontal="right" vertical="center" wrapText="1" indent="4"/>
      <protection hidden="1"/>
    </xf>
    <xf numFmtId="166" fontId="7" fillId="0" borderId="20" xfId="1" applyNumberFormat="1" applyFont="1" applyBorder="1" applyAlignment="1" applyProtection="1">
      <alignment horizontal="right" vertical="center" indent="4"/>
      <protection hidden="1"/>
    </xf>
    <xf numFmtId="166" fontId="7" fillId="0" borderId="20" xfId="0" applyNumberFormat="1" applyFont="1" applyBorder="1" applyAlignment="1" applyProtection="1">
      <alignment horizontal="right" vertical="center" indent="4"/>
      <protection hidden="1"/>
    </xf>
    <xf numFmtId="166" fontId="7" fillId="0" borderId="17" xfId="1" applyNumberFormat="1" applyFont="1" applyBorder="1" applyAlignment="1" applyProtection="1">
      <alignment horizontal="right" vertical="center" indent="4"/>
      <protection hidden="1"/>
    </xf>
    <xf numFmtId="166" fontId="6" fillId="0" borderId="25" xfId="1" applyNumberFormat="1" applyFont="1" applyBorder="1" applyAlignment="1" applyProtection="1">
      <alignment horizontal="right" vertical="center" wrapText="1" indent="4"/>
      <protection hidden="1"/>
    </xf>
    <xf numFmtId="166" fontId="7" fillId="0" borderId="25" xfId="0" applyNumberFormat="1" applyFont="1" applyBorder="1" applyAlignment="1" applyProtection="1">
      <alignment horizontal="right" vertical="center" indent="4"/>
      <protection hidden="1"/>
    </xf>
    <xf numFmtId="166" fontId="6" fillId="0" borderId="26" xfId="1" applyNumberFormat="1" applyFont="1" applyBorder="1" applyAlignment="1" applyProtection="1">
      <alignment horizontal="right" vertical="center" wrapText="1" indent="4"/>
      <protection hidden="1"/>
    </xf>
    <xf numFmtId="166" fontId="4" fillId="0" borderId="13" xfId="1" applyNumberFormat="1" applyFont="1" applyFill="1" applyBorder="1" applyAlignment="1" applyProtection="1">
      <alignment horizontal="right" vertical="center" wrapText="1" indent="4"/>
      <protection hidden="1"/>
    </xf>
    <xf numFmtId="166" fontId="4" fillId="0" borderId="17" xfId="1" applyNumberFormat="1" applyFont="1" applyFill="1" applyBorder="1" applyAlignment="1" applyProtection="1">
      <alignment horizontal="right" vertical="center" wrapText="1" indent="4"/>
      <protection hidden="1"/>
    </xf>
    <xf numFmtId="166" fontId="6" fillId="0" borderId="22" xfId="1" applyNumberFormat="1" applyFont="1" applyBorder="1" applyAlignment="1" applyProtection="1">
      <alignment horizontal="right" vertical="center" wrapText="1" indent="4"/>
      <protection hidden="1"/>
    </xf>
    <xf numFmtId="166" fontId="7" fillId="0" borderId="22" xfId="0" applyNumberFormat="1" applyFont="1" applyBorder="1" applyAlignment="1" applyProtection="1">
      <alignment horizontal="right" vertical="center" indent="4"/>
      <protection hidden="1"/>
    </xf>
    <xf numFmtId="166" fontId="6" fillId="0" borderId="23" xfId="1" applyNumberFormat="1" applyFont="1" applyBorder="1" applyAlignment="1" applyProtection="1">
      <alignment horizontal="right" vertical="center" wrapText="1" indent="4"/>
      <protection hidden="1"/>
    </xf>
    <xf numFmtId="166" fontId="7" fillId="0" borderId="28" xfId="0" applyNumberFormat="1" applyFont="1" applyBorder="1" applyAlignment="1" applyProtection="1">
      <alignment horizontal="right" vertical="center" indent="4"/>
      <protection hidden="1"/>
    </xf>
    <xf numFmtId="166" fontId="4" fillId="0" borderId="29" xfId="1" applyNumberFormat="1" applyFont="1" applyFill="1" applyBorder="1" applyAlignment="1" applyProtection="1">
      <alignment horizontal="right" vertical="center" wrapText="1" indent="4"/>
      <protection hidden="1"/>
    </xf>
    <xf numFmtId="166" fontId="7" fillId="0" borderId="25" xfId="1" applyNumberFormat="1" applyFont="1" applyBorder="1" applyAlignment="1" applyProtection="1">
      <alignment horizontal="right" vertical="center" indent="4"/>
      <protection hidden="1"/>
    </xf>
    <xf numFmtId="166" fontId="7" fillId="0" borderId="26" xfId="1" applyNumberFormat="1" applyFont="1" applyBorder="1" applyAlignment="1" applyProtection="1">
      <alignment horizontal="right" vertical="center" indent="4"/>
      <protection hidden="1"/>
    </xf>
    <xf numFmtId="166" fontId="4" fillId="0" borderId="43" xfId="1" applyNumberFormat="1" applyFont="1" applyFill="1" applyBorder="1" applyAlignment="1" applyProtection="1">
      <alignment horizontal="right" vertical="center" wrapText="1" indent="4"/>
      <protection hidden="1"/>
    </xf>
    <xf numFmtId="166" fontId="6" fillId="0" borderId="42" xfId="1" applyNumberFormat="1" applyFont="1" applyBorder="1" applyAlignment="1" applyProtection="1">
      <alignment horizontal="right" vertical="center" wrapText="1" indent="4"/>
      <protection hidden="1"/>
    </xf>
    <xf numFmtId="166" fontId="6" fillId="0" borderId="40" xfId="1" applyNumberFormat="1" applyFont="1" applyBorder="1" applyAlignment="1" applyProtection="1">
      <alignment horizontal="right" vertical="center" wrapText="1" indent="4"/>
      <protection hidden="1"/>
    </xf>
    <xf numFmtId="166" fontId="6" fillId="0" borderId="41" xfId="1" applyNumberFormat="1" applyFont="1" applyBorder="1" applyAlignment="1" applyProtection="1">
      <alignment horizontal="right" vertical="center" wrapText="1" indent="4"/>
      <protection hidden="1"/>
    </xf>
    <xf numFmtId="166" fontId="4" fillId="0" borderId="39" xfId="1" applyNumberFormat="1" applyFont="1" applyFill="1" applyBorder="1" applyAlignment="1" applyProtection="1">
      <alignment horizontal="right" vertical="center" wrapText="1" indent="4"/>
      <protection hidden="1"/>
    </xf>
    <xf numFmtId="166" fontId="7" fillId="0" borderId="42" xfId="1" applyNumberFormat="1" applyFont="1" applyBorder="1" applyAlignment="1" applyProtection="1">
      <alignment horizontal="right" vertical="center" indent="4"/>
      <protection hidden="1"/>
    </xf>
    <xf numFmtId="166" fontId="7" fillId="0" borderId="43" xfId="1" applyNumberFormat="1" applyFont="1" applyBorder="1" applyAlignment="1" applyProtection="1">
      <alignment horizontal="right" vertical="center" indent="4"/>
      <protection hidden="1"/>
    </xf>
    <xf numFmtId="0" fontId="4" fillId="6" borderId="37" xfId="0" applyFont="1" applyFill="1" applyBorder="1" applyAlignment="1" applyProtection="1">
      <alignment horizontal="left" vertical="center" wrapText="1" indent="1"/>
      <protection hidden="1"/>
    </xf>
    <xf numFmtId="10" fontId="5" fillId="0" borderId="15" xfId="2" applyNumberFormat="1" applyFont="1" applyFill="1" applyBorder="1" applyAlignment="1" applyProtection="1">
      <alignment horizontal="right" indent="9"/>
      <protection hidden="1"/>
    </xf>
    <xf numFmtId="43" fontId="16" fillId="0" borderId="0" xfId="1" applyFont="1" applyFill="1" applyBorder="1" applyAlignment="1" applyProtection="1">
      <alignment horizontal="left" indent="1"/>
      <protection hidden="1"/>
    </xf>
    <xf numFmtId="166" fontId="5" fillId="0" borderId="31" xfId="0" applyNumberFormat="1" applyFont="1" applyBorder="1" applyAlignment="1" applyProtection="1">
      <alignment horizontal="right" vertical="center" indent="6"/>
      <protection hidden="1"/>
    </xf>
    <xf numFmtId="166" fontId="4" fillId="0" borderId="39" xfId="1" applyNumberFormat="1" applyFont="1" applyBorder="1" applyAlignment="1" applyProtection="1">
      <alignment horizontal="right" vertical="center" wrapText="1" indent="6"/>
      <protection hidden="1"/>
    </xf>
    <xf numFmtId="166" fontId="4" fillId="0" borderId="28" xfId="1" applyNumberFormat="1" applyFont="1" applyBorder="1" applyAlignment="1" applyProtection="1">
      <alignment horizontal="right" vertical="center" wrapText="1" indent="6"/>
      <protection hidden="1"/>
    </xf>
    <xf numFmtId="166" fontId="5" fillId="0" borderId="29" xfId="0" applyNumberFormat="1" applyFont="1" applyBorder="1" applyAlignment="1" applyProtection="1">
      <alignment horizontal="right" vertical="center" indent="6"/>
      <protection hidden="1"/>
    </xf>
    <xf numFmtId="166" fontId="6" fillId="0" borderId="40" xfId="1" applyNumberFormat="1" applyFont="1" applyBorder="1" applyAlignment="1" applyProtection="1">
      <alignment horizontal="right" vertical="center" wrapText="1" indent="6"/>
      <protection hidden="1"/>
    </xf>
    <xf numFmtId="166" fontId="7" fillId="0" borderId="15" xfId="0" applyNumberFormat="1" applyFont="1" applyBorder="1" applyAlignment="1" applyProtection="1">
      <alignment horizontal="right" vertical="center" indent="6"/>
      <protection hidden="1"/>
    </xf>
    <xf numFmtId="166" fontId="6" fillId="0" borderId="41" xfId="1" applyNumberFormat="1" applyFont="1" applyBorder="1" applyAlignment="1" applyProtection="1">
      <alignment horizontal="right" vertical="center" wrapText="1" indent="6"/>
      <protection hidden="1"/>
    </xf>
    <xf numFmtId="166" fontId="6" fillId="0" borderId="22" xfId="1" applyNumberFormat="1" applyFont="1" applyBorder="1" applyAlignment="1" applyProtection="1">
      <alignment horizontal="right" vertical="center" wrapText="1" indent="6"/>
      <protection hidden="1"/>
    </xf>
    <xf numFmtId="166" fontId="7" fillId="0" borderId="23" xfId="0" applyNumberFormat="1" applyFont="1" applyBorder="1" applyAlignment="1" applyProtection="1">
      <alignment horizontal="right" vertical="center" indent="6"/>
      <protection hidden="1"/>
    </xf>
    <xf numFmtId="166" fontId="4" fillId="0" borderId="39" xfId="1" applyNumberFormat="1" applyFont="1" applyFill="1" applyBorder="1" applyAlignment="1" applyProtection="1">
      <alignment horizontal="right" vertical="center" wrapText="1" indent="6"/>
      <protection hidden="1"/>
    </xf>
    <xf numFmtId="166" fontId="6" fillId="0" borderId="42" xfId="1" applyNumberFormat="1" applyFont="1" applyBorder="1" applyAlignment="1" applyProtection="1">
      <alignment horizontal="right" vertical="center" wrapText="1" indent="6"/>
      <protection hidden="1"/>
    </xf>
    <xf numFmtId="166" fontId="6" fillId="0" borderId="25" xfId="1" applyNumberFormat="1" applyFont="1" applyBorder="1" applyAlignment="1" applyProtection="1">
      <alignment horizontal="right" vertical="center" wrapText="1" indent="6"/>
      <protection hidden="1"/>
    </xf>
    <xf numFmtId="166" fontId="7" fillId="0" borderId="26" xfId="0" applyNumberFormat="1" applyFont="1" applyBorder="1" applyAlignment="1" applyProtection="1">
      <alignment horizontal="right" vertical="center" indent="6"/>
      <protection hidden="1"/>
    </xf>
    <xf numFmtId="166" fontId="7" fillId="0" borderId="42" xfId="1" applyNumberFormat="1" applyFont="1" applyBorder="1" applyAlignment="1" applyProtection="1">
      <alignment horizontal="right" vertical="center" indent="6"/>
      <protection hidden="1"/>
    </xf>
    <xf numFmtId="166" fontId="7" fillId="0" borderId="25" xfId="1" applyNumberFormat="1" applyFont="1" applyBorder="1" applyAlignment="1" applyProtection="1">
      <alignment horizontal="right" vertical="center" indent="6"/>
      <protection hidden="1"/>
    </xf>
    <xf numFmtId="166" fontId="7" fillId="0" borderId="43" xfId="1" applyNumberFormat="1" applyFont="1" applyBorder="1" applyAlignment="1" applyProtection="1">
      <alignment horizontal="right" vertical="center" indent="6"/>
      <protection hidden="1"/>
    </xf>
    <xf numFmtId="166" fontId="7" fillId="0" borderId="20" xfId="1" applyNumberFormat="1" applyFont="1" applyBorder="1" applyAlignment="1" applyProtection="1">
      <alignment horizontal="right" vertical="center" indent="6"/>
      <protection hidden="1"/>
    </xf>
    <xf numFmtId="166" fontId="7" fillId="0" borderId="17" xfId="0" applyNumberFormat="1" applyFont="1" applyBorder="1" applyAlignment="1" applyProtection="1">
      <alignment horizontal="right" vertical="center" indent="6"/>
      <protection hidden="1"/>
    </xf>
    <xf numFmtId="166" fontId="4" fillId="0" borderId="29" xfId="1" applyNumberFormat="1" applyFont="1" applyFill="1" applyBorder="1" applyAlignment="1" applyProtection="1">
      <alignment horizontal="right" vertical="center" wrapText="1" indent="9"/>
      <protection hidden="1"/>
    </xf>
    <xf numFmtId="166" fontId="6" fillId="0" borderId="26" xfId="1" applyNumberFormat="1" applyFont="1" applyBorder="1" applyAlignment="1" applyProtection="1">
      <alignment horizontal="right" vertical="center" wrapText="1" indent="9"/>
      <protection hidden="1"/>
    </xf>
    <xf numFmtId="166" fontId="6" fillId="0" borderId="15" xfId="1" applyNumberFormat="1" applyFont="1" applyBorder="1" applyAlignment="1" applyProtection="1">
      <alignment horizontal="right" vertical="center" wrapText="1" indent="9"/>
      <protection hidden="1"/>
    </xf>
    <xf numFmtId="166" fontId="6" fillId="0" borderId="23" xfId="1" applyNumberFormat="1" applyFont="1" applyBorder="1" applyAlignment="1" applyProtection="1">
      <alignment horizontal="right" vertical="center" wrapText="1" indent="9"/>
      <protection hidden="1"/>
    </xf>
    <xf numFmtId="166" fontId="6" fillId="0" borderId="17" xfId="1" applyNumberFormat="1" applyFont="1" applyBorder="1" applyAlignment="1" applyProtection="1">
      <alignment horizontal="right" vertical="center" wrapText="1" indent="9"/>
      <protection hidden="1"/>
    </xf>
    <xf numFmtId="0" fontId="14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right" vertical="center" wrapText="1" indent="1"/>
    </xf>
    <xf numFmtId="0" fontId="4" fillId="3" borderId="35" xfId="0" applyFont="1" applyFill="1" applyBorder="1" applyAlignment="1" applyProtection="1">
      <alignment horizontal="left" vertical="center" wrapText="1" indent="1"/>
      <protection hidden="1"/>
    </xf>
    <xf numFmtId="0" fontId="5" fillId="3" borderId="36" xfId="0" applyFont="1" applyFill="1" applyBorder="1" applyAlignment="1" applyProtection="1">
      <alignment horizontal="left" indent="1"/>
      <protection hidden="1"/>
    </xf>
    <xf numFmtId="0" fontId="5" fillId="3" borderId="37" xfId="0" applyFont="1" applyFill="1" applyBorder="1" applyAlignment="1" applyProtection="1">
      <alignment horizontal="left" indent="1"/>
      <protection hidden="1"/>
    </xf>
    <xf numFmtId="0" fontId="4" fillId="3" borderId="37" xfId="0" applyFont="1" applyFill="1" applyBorder="1" applyAlignment="1" applyProtection="1">
      <alignment horizontal="left" vertical="center" wrapText="1" indent="1"/>
      <protection hidden="1"/>
    </xf>
    <xf numFmtId="0" fontId="6" fillId="3" borderId="46" xfId="0" applyFont="1" applyFill="1" applyBorder="1" applyAlignment="1" applyProtection="1">
      <alignment horizontal="left" vertical="center" wrapText="1" indent="1"/>
      <protection hidden="1"/>
    </xf>
    <xf numFmtId="0" fontId="6" fillId="3" borderId="36" xfId="0" applyFont="1" applyFill="1" applyBorder="1" applyAlignment="1" applyProtection="1">
      <alignment horizontal="left" vertical="center" wrapText="1" indent="1"/>
      <protection hidden="1"/>
    </xf>
    <xf numFmtId="0" fontId="6" fillId="3" borderId="45" xfId="0" applyFont="1" applyFill="1" applyBorder="1" applyAlignment="1" applyProtection="1">
      <alignment horizontal="left" vertical="center" wrapText="1" inden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6" fillId="3" borderId="46" xfId="1" applyNumberFormat="1" applyFont="1" applyFill="1" applyBorder="1" applyAlignment="1" applyProtection="1">
      <alignment horizontal="left" vertical="center" wrapText="1" indent="1"/>
      <protection hidden="1"/>
    </xf>
    <xf numFmtId="0" fontId="6" fillId="3" borderId="37" xfId="1" applyNumberFormat="1" applyFont="1" applyFill="1" applyBorder="1" applyAlignment="1" applyProtection="1">
      <alignment horizontal="left" vertical="center" wrapText="1" inden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3" fillId="8" borderId="13" xfId="0" applyFont="1" applyFill="1" applyBorder="1" applyAlignment="1" applyProtection="1">
      <alignment horizontal="center" vertical="center"/>
      <protection locked="0"/>
    </xf>
    <xf numFmtId="166" fontId="5" fillId="8" borderId="36" xfId="1" applyNumberFormat="1" applyFont="1" applyFill="1" applyBorder="1" applyAlignment="1" applyProtection="1">
      <alignment horizontal="right" indent="5"/>
      <protection locked="0"/>
    </xf>
    <xf numFmtId="43" fontId="5" fillId="8" borderId="17" xfId="1" applyFont="1" applyFill="1" applyBorder="1" applyAlignment="1" applyProtection="1">
      <alignment horizontal="center"/>
      <protection locked="0"/>
    </xf>
    <xf numFmtId="166" fontId="5" fillId="8" borderId="14" xfId="1" applyNumberFormat="1" applyFont="1" applyFill="1" applyBorder="1" applyAlignment="1" applyProtection="1">
      <alignment horizontal="right" indent="5"/>
      <protection locked="0"/>
    </xf>
    <xf numFmtId="166" fontId="5" fillId="8" borderId="21" xfId="1" applyNumberFormat="1" applyFont="1" applyFill="1" applyBorder="1" applyAlignment="1" applyProtection="1">
      <alignment horizontal="right" indent="5"/>
      <protection locked="0"/>
    </xf>
    <xf numFmtId="166" fontId="5" fillId="8" borderId="15" xfId="1" applyNumberFormat="1" applyFont="1" applyFill="1" applyBorder="1" applyAlignment="1" applyProtection="1">
      <alignment horizontal="right" indent="9"/>
      <protection locked="0"/>
    </xf>
    <xf numFmtId="166" fontId="5" fillId="8" borderId="29" xfId="1" applyNumberFormat="1" applyFont="1" applyFill="1" applyBorder="1" applyAlignment="1" applyProtection="1">
      <alignment horizontal="right" indent="9"/>
      <protection locked="0"/>
    </xf>
    <xf numFmtId="166" fontId="5" fillId="8" borderId="15" xfId="1" applyNumberFormat="1" applyFont="1" applyFill="1" applyBorder="1" applyAlignment="1" applyProtection="1">
      <alignment horizontal="right" indent="4"/>
      <protection locked="0"/>
    </xf>
    <xf numFmtId="166" fontId="5" fillId="8" borderId="47" xfId="1" applyNumberFormat="1" applyFont="1" applyFill="1" applyBorder="1" applyAlignment="1" applyProtection="1">
      <alignment horizontal="right" indent="4"/>
      <protection locked="0"/>
    </xf>
    <xf numFmtId="166" fontId="5" fillId="8" borderId="18" xfId="1" applyNumberFormat="1" applyFont="1" applyFill="1" applyBorder="1" applyAlignment="1" applyProtection="1">
      <alignment horizontal="right" indent="4"/>
      <protection locked="0"/>
    </xf>
    <xf numFmtId="0" fontId="13" fillId="8" borderId="32" xfId="0" applyFont="1" applyFill="1" applyBorder="1" applyAlignment="1" applyProtection="1">
      <alignment horizontal="center" vertical="center"/>
      <protection locked="0"/>
    </xf>
    <xf numFmtId="166" fontId="5" fillId="8" borderId="33" xfId="1" applyNumberFormat="1" applyFont="1" applyFill="1" applyBorder="1" applyAlignment="1" applyProtection="1">
      <alignment horizontal="right" indent="6"/>
      <protection locked="0"/>
    </xf>
    <xf numFmtId="43" fontId="5" fillId="8" borderId="33" xfId="1" applyFont="1" applyFill="1" applyBorder="1" applyAlignment="1" applyProtection="1">
      <alignment horizontal="center"/>
      <protection locked="0"/>
    </xf>
    <xf numFmtId="43" fontId="5" fillId="8" borderId="34" xfId="1" applyFont="1" applyFill="1" applyBorder="1" applyAlignment="1" applyProtection="1">
      <alignment horizontal="center"/>
      <protection locked="0"/>
    </xf>
    <xf numFmtId="166" fontId="4" fillId="8" borderId="38" xfId="1" applyNumberFormat="1" applyFont="1" applyFill="1" applyBorder="1" applyAlignment="1" applyProtection="1">
      <alignment horizontal="right" vertical="center" wrapText="1" indent="6"/>
      <protection locked="0"/>
    </xf>
    <xf numFmtId="166" fontId="4" fillId="8" borderId="30" xfId="1" applyNumberFormat="1" applyFont="1" applyFill="1" applyBorder="1" applyAlignment="1" applyProtection="1">
      <alignment horizontal="right" vertical="center" wrapText="1" indent="6"/>
      <protection locked="0"/>
    </xf>
    <xf numFmtId="10" fontId="0" fillId="0" borderId="0" xfId="0" applyNumberFormat="1"/>
    <xf numFmtId="10" fontId="5" fillId="0" borderId="1" xfId="2" applyNumberFormat="1" applyFont="1" applyBorder="1" applyProtection="1">
      <protection hidden="1"/>
    </xf>
    <xf numFmtId="168" fontId="5" fillId="0" borderId="1" xfId="1" applyNumberFormat="1" applyFont="1" applyBorder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49" fontId="4" fillId="0" borderId="7" xfId="0" applyNumberFormat="1" applyFont="1" applyBorder="1" applyAlignment="1" applyProtection="1">
      <alignment horizontal="left" vertical="center" wrapText="1" indent="1"/>
      <protection hidden="1"/>
    </xf>
    <xf numFmtId="49" fontId="4" fillId="0" borderId="0" xfId="0" applyNumberFormat="1" applyFont="1" applyAlignment="1" applyProtection="1">
      <alignment horizontal="left" vertical="center" wrapText="1" indent="1"/>
      <protection hidden="1"/>
    </xf>
    <xf numFmtId="49" fontId="4" fillId="0" borderId="8" xfId="0" applyNumberFormat="1" applyFont="1" applyBorder="1" applyAlignment="1" applyProtection="1">
      <alignment horizontal="left" vertical="center" wrapText="1" indent="1"/>
      <protection hidden="1"/>
    </xf>
    <xf numFmtId="49" fontId="4" fillId="0" borderId="9" xfId="0" applyNumberFormat="1" applyFont="1" applyBorder="1" applyAlignment="1" applyProtection="1">
      <alignment horizontal="left" vertical="center" wrapText="1" indent="1"/>
      <protection hidden="1"/>
    </xf>
    <xf numFmtId="49" fontId="4" fillId="0" borderId="10" xfId="0" applyNumberFormat="1" applyFont="1" applyBorder="1" applyAlignment="1" applyProtection="1">
      <alignment horizontal="left" vertical="center" wrapText="1" indent="1"/>
      <protection hidden="1"/>
    </xf>
    <xf numFmtId="49" fontId="4" fillId="0" borderId="11" xfId="0" applyNumberFormat="1" applyFont="1" applyBorder="1" applyAlignment="1" applyProtection="1">
      <alignment horizontal="left" vertical="center" wrapText="1" indent="1"/>
      <protection hidden="1"/>
    </xf>
    <xf numFmtId="49" fontId="10" fillId="0" borderId="4" xfId="0" applyNumberFormat="1" applyFont="1" applyBorder="1" applyAlignment="1" applyProtection="1">
      <alignment horizontal="left" vertical="center" wrapText="1" indent="1"/>
      <protection hidden="1"/>
    </xf>
    <xf numFmtId="49" fontId="10" fillId="0" borderId="5" xfId="0" applyNumberFormat="1" applyFont="1" applyBorder="1" applyAlignment="1" applyProtection="1">
      <alignment horizontal="left" vertical="center" wrapText="1" indent="1"/>
      <protection hidden="1"/>
    </xf>
    <xf numFmtId="49" fontId="10" fillId="0" borderId="6" xfId="0" applyNumberFormat="1" applyFont="1" applyBorder="1" applyAlignment="1" applyProtection="1">
      <alignment horizontal="left" vertical="center" wrapText="1" inden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7" fillId="7" borderId="1" xfId="0" applyFont="1" applyFill="1" applyBorder="1" applyAlignment="1" applyProtection="1">
      <alignment horizontal="left"/>
      <protection hidden="1"/>
    </xf>
    <xf numFmtId="0" fontId="5" fillId="7" borderId="1" xfId="0" applyFont="1" applyFill="1" applyBorder="1" applyAlignment="1" applyProtection="1">
      <alignment horizontal="right"/>
      <protection hidden="1"/>
    </xf>
    <xf numFmtId="0" fontId="7" fillId="6" borderId="35" xfId="0" applyFont="1" applyFill="1" applyBorder="1" applyAlignment="1" applyProtection="1">
      <alignment horizontal="left" indent="1"/>
      <protection hidden="1"/>
    </xf>
    <xf numFmtId="0" fontId="7" fillId="6" borderId="36" xfId="0" applyFont="1" applyFill="1" applyBorder="1" applyAlignment="1" applyProtection="1">
      <alignment horizontal="left" indent="1"/>
      <protection hidden="1"/>
    </xf>
    <xf numFmtId="0" fontId="7" fillId="6" borderId="37" xfId="0" applyFont="1" applyFill="1" applyBorder="1" applyAlignment="1" applyProtection="1">
      <alignment horizontal="left" indent="1"/>
      <protection hidden="1"/>
    </xf>
    <xf numFmtId="0" fontId="5" fillId="6" borderId="2" xfId="0" applyFont="1" applyFill="1" applyBorder="1" applyAlignment="1" applyProtection="1">
      <alignment horizontal="right" indent="5"/>
      <protection hidden="1"/>
    </xf>
    <xf numFmtId="0" fontId="5" fillId="6" borderId="3" xfId="0" applyFont="1" applyFill="1" applyBorder="1" applyAlignment="1" applyProtection="1">
      <alignment horizontal="right" indent="5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20" fillId="0" borderId="1" xfId="0" applyFont="1" applyBorder="1"/>
    <xf numFmtId="10" fontId="20" fillId="0" borderId="1" xfId="0" applyNumberFormat="1" applyFont="1" applyBorder="1"/>
    <xf numFmtId="0" fontId="20" fillId="0" borderId="1" xfId="3" applyFont="1" applyFill="1" applyBorder="1"/>
    <xf numFmtId="10" fontId="20" fillId="0" borderId="1" xfId="3" applyNumberFormat="1" applyFont="1" applyFill="1" applyBorder="1"/>
    <xf numFmtId="0" fontId="20" fillId="0" borderId="1" xfId="4" applyFont="1" applyFill="1" applyBorder="1"/>
    <xf numFmtId="10" fontId="20" fillId="0" borderId="1" xfId="4" applyNumberFormat="1" applyFont="1" applyFill="1" applyBorder="1"/>
    <xf numFmtId="10" fontId="5" fillId="0" borderId="36" xfId="2" applyNumberFormat="1" applyFont="1" applyFill="1" applyBorder="1" applyAlignment="1" applyProtection="1">
      <alignment horizontal="right" indent="5"/>
      <protection hidden="1"/>
    </xf>
    <xf numFmtId="10" fontId="5" fillId="8" borderId="1" xfId="2" applyNumberFormat="1" applyFont="1" applyFill="1" applyBorder="1" applyProtection="1">
      <protection locked="0"/>
    </xf>
  </cellXfs>
  <cellStyles count="5">
    <cellStyle name="Neutralno" xfId="3" builtinId="28"/>
    <cellStyle name="Normalno" xfId="0" builtinId="0"/>
    <cellStyle name="Postotak" xfId="2" builtinId="5"/>
    <cellStyle name="Unos" xfId="4" builtinId="20"/>
    <cellStyle name="Zarez" xfId="1" builtinId="3"/>
  </cellStyles>
  <dxfs count="0"/>
  <tableStyles count="0" defaultTableStyle="TableStyleMedium2" defaultPivotStyle="PivotStyleLight16"/>
  <colors>
    <mruColors>
      <color rgb="FFF3F7ED"/>
      <color rgb="FFF1F7ED"/>
      <color rgb="FFE8E8E8"/>
      <color rgb="FFF2F2F2"/>
      <color rgb="FFD9D9D9"/>
      <color rgb="FFF3FFF3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1F7F-5AE0-4079-8C4C-69CB1232B08E}">
  <sheetPr>
    <pageSetUpPr fitToPage="1"/>
  </sheetPr>
  <dimension ref="B2:G38"/>
  <sheetViews>
    <sheetView tabSelected="1" zoomScaleNormal="100" workbookViewId="0">
      <selection activeCell="I19" sqref="I19"/>
    </sheetView>
  </sheetViews>
  <sheetFormatPr defaultRowHeight="15" x14ac:dyDescent="0.25"/>
  <cols>
    <col min="1" max="1" width="2.85546875" style="1" customWidth="1"/>
    <col min="2" max="2" width="32.85546875" style="1" customWidth="1"/>
    <col min="3" max="4" width="21.7109375" style="1" customWidth="1"/>
    <col min="5" max="5" width="24" style="1" customWidth="1"/>
    <col min="6" max="7" width="21.7109375" style="1" customWidth="1"/>
    <col min="8" max="16384" width="9.140625" style="1"/>
  </cols>
  <sheetData>
    <row r="2" spans="2:7" ht="46.5" customHeight="1" x14ac:dyDescent="0.25">
      <c r="B2" s="216" t="s">
        <v>596</v>
      </c>
      <c r="C2" s="216"/>
      <c r="D2" s="216"/>
      <c r="E2" s="216"/>
      <c r="F2" s="216"/>
      <c r="G2" s="216"/>
    </row>
    <row r="3" spans="2:7" ht="15.75" x14ac:dyDescent="0.25">
      <c r="B3" s="6"/>
      <c r="C3" s="24"/>
      <c r="D3" s="24"/>
      <c r="E3" s="24"/>
      <c r="F3" s="24"/>
    </row>
    <row r="4" spans="2:7" ht="33" customHeight="1" x14ac:dyDescent="0.25">
      <c r="B4" s="33" t="s">
        <v>21</v>
      </c>
      <c r="C4" s="33" t="s">
        <v>582</v>
      </c>
      <c r="D4" s="3"/>
      <c r="E4" s="205" t="s">
        <v>583</v>
      </c>
      <c r="F4" s="206"/>
      <c r="G4" s="207"/>
    </row>
    <row r="5" spans="2:7" ht="15.75" x14ac:dyDescent="0.25">
      <c r="B5" s="72" t="s">
        <v>19</v>
      </c>
      <c r="C5" s="179" t="s">
        <v>581</v>
      </c>
      <c r="D5" s="3"/>
      <c r="E5" s="199" t="s">
        <v>605</v>
      </c>
      <c r="F5" s="200"/>
      <c r="G5" s="201"/>
    </row>
    <row r="6" spans="2:7" ht="15.75" x14ac:dyDescent="0.25">
      <c r="B6" s="73" t="s">
        <v>7</v>
      </c>
      <c r="C6" s="226">
        <f>INDEX(PorezneStope,MATCH(C5,PorezneStopeNaziviMjesta,0),2)</f>
        <v>0.2</v>
      </c>
      <c r="D6" s="23"/>
      <c r="E6" s="202" t="s">
        <v>584</v>
      </c>
      <c r="F6" s="203"/>
      <c r="G6" s="204"/>
    </row>
    <row r="7" spans="2:7" ht="15.75" x14ac:dyDescent="0.25">
      <c r="B7" s="73" t="s">
        <v>8</v>
      </c>
      <c r="C7" s="226">
        <f>INDEX(PorezneStope,MATCH(C5,PorezneStopeNaziviMjesta,0),3)</f>
        <v>0.3</v>
      </c>
      <c r="D7" s="23"/>
      <c r="E7" s="23"/>
      <c r="F7" s="23"/>
    </row>
    <row r="8" spans="2:7" ht="15.75" x14ac:dyDescent="0.25">
      <c r="B8" s="73" t="s">
        <v>3</v>
      </c>
      <c r="C8" s="180">
        <v>600</v>
      </c>
      <c r="D8" s="24"/>
      <c r="E8" s="24"/>
      <c r="F8" s="24"/>
    </row>
    <row r="9" spans="2:7" ht="15.75" x14ac:dyDescent="0.25">
      <c r="B9" s="74" t="s">
        <v>27</v>
      </c>
      <c r="C9" s="181" t="s">
        <v>28</v>
      </c>
      <c r="D9" s="114" t="s">
        <v>606</v>
      </c>
      <c r="E9" s="24"/>
      <c r="F9" s="24"/>
    </row>
    <row r="10" spans="2:7" ht="15.75" x14ac:dyDescent="0.25">
      <c r="B10" s="6"/>
      <c r="C10" s="24"/>
      <c r="D10" s="24"/>
      <c r="E10" s="24"/>
      <c r="F10" s="24"/>
    </row>
    <row r="11" spans="2:7" ht="33" customHeight="1" x14ac:dyDescent="0.25">
      <c r="B11" s="217" t="s">
        <v>607</v>
      </c>
      <c r="C11" s="218"/>
      <c r="D11" s="33" t="s">
        <v>22</v>
      </c>
      <c r="E11" s="33" t="s">
        <v>23</v>
      </c>
      <c r="F11" s="33" t="s">
        <v>24</v>
      </c>
    </row>
    <row r="12" spans="2:7" ht="15.75" x14ac:dyDescent="0.25">
      <c r="B12" s="211" t="s">
        <v>597</v>
      </c>
      <c r="C12" s="211"/>
      <c r="D12" s="182"/>
      <c r="E12" s="85">
        <f>IF(N(D$15)=0,0,D12/D$15)</f>
        <v>0</v>
      </c>
      <c r="F12" s="101" cm="1">
        <f t="array" ref="F12">_xlfn.IFS(D15&lt;=300,D15*E12,AND(D15&gt;300,D15&lt;=700),300*E12,AND(D15&gt;700,D15&lt;1300),((1300-D15)*0.5)*E12,D15&gt;=1300,0)</f>
        <v>0</v>
      </c>
    </row>
    <row r="13" spans="2:7" ht="15.75" x14ac:dyDescent="0.25">
      <c r="B13" s="212" t="s">
        <v>598</v>
      </c>
      <c r="C13" s="212"/>
      <c r="D13" s="182"/>
      <c r="E13" s="85">
        <f t="shared" ref="E13:E14" si="0">IF(N(D$15)=0,0,D13/D$15)</f>
        <v>0</v>
      </c>
      <c r="F13" s="104" cm="1">
        <f t="array" ref="F13">_xlfn.IFS(D15&lt;=300,D15*E13,AND(D15&gt;300,D15&lt;=700),300*E13,AND(D15&gt;700,D15&lt;1300),((1300-D15)*0.5)*E13,D15&gt;=1300,0)</f>
        <v>0</v>
      </c>
    </row>
    <row r="14" spans="2:7" ht="15.75" x14ac:dyDescent="0.25">
      <c r="B14" s="213" t="s">
        <v>599</v>
      </c>
      <c r="C14" s="213"/>
      <c r="D14" s="183"/>
      <c r="E14" s="105">
        <f t="shared" si="0"/>
        <v>0</v>
      </c>
      <c r="F14" s="106" cm="1">
        <f t="array" ref="F14">_xlfn.IFS(D15&lt;=300,D15*E14,AND(D15&gt;300,D15&lt;=700),300*E14,AND(D15&gt;700,D15&lt;1300),((1300-D15)*0.5)*E14,D15&gt;=1300,0)</f>
        <v>0</v>
      </c>
    </row>
    <row r="15" spans="2:7" ht="15.75" x14ac:dyDescent="0.25">
      <c r="B15" s="214" t="s">
        <v>25</v>
      </c>
      <c r="C15" s="215"/>
      <c r="D15" s="96">
        <f>SUM(D12:D14)</f>
        <v>0</v>
      </c>
      <c r="E15" s="107">
        <f>SUM(E12:E14)</f>
        <v>0</v>
      </c>
      <c r="F15" s="99">
        <f>SUM(F12:F14)</f>
        <v>0</v>
      </c>
    </row>
    <row r="17" spans="2:7" ht="15.75" x14ac:dyDescent="0.25">
      <c r="B17" s="208" t="s">
        <v>613</v>
      </c>
      <c r="C17" s="208"/>
      <c r="D17" s="178" t="s">
        <v>617</v>
      </c>
      <c r="E17" s="178" t="s">
        <v>618</v>
      </c>
    </row>
    <row r="18" spans="2:7" ht="15.75" x14ac:dyDescent="0.25">
      <c r="B18" s="209" t="s">
        <v>614</v>
      </c>
      <c r="C18" s="209"/>
      <c r="D18" s="227"/>
      <c r="E18" s="197">
        <f>D18*$C$8</f>
        <v>0</v>
      </c>
    </row>
    <row r="19" spans="2:7" ht="14.25" customHeight="1" x14ac:dyDescent="0.25">
      <c r="B19" s="209" t="s">
        <v>615</v>
      </c>
      <c r="C19" s="209"/>
      <c r="D19" s="227"/>
      <c r="E19" s="197">
        <f t="shared" ref="E19:E20" si="1">D19*$C$8</f>
        <v>0</v>
      </c>
    </row>
    <row r="20" spans="2:7" ht="15.75" x14ac:dyDescent="0.25">
      <c r="B20" s="209" t="s">
        <v>616</v>
      </c>
      <c r="C20" s="209"/>
      <c r="D20" s="227"/>
      <c r="E20" s="197">
        <f t="shared" si="1"/>
        <v>0</v>
      </c>
    </row>
    <row r="21" spans="2:7" ht="15.75" x14ac:dyDescent="0.25">
      <c r="B21" s="210" t="s">
        <v>619</v>
      </c>
      <c r="C21" s="210"/>
      <c r="D21" s="196">
        <f>SUM(D18:D20)</f>
        <v>0</v>
      </c>
      <c r="E21" s="197">
        <f>SUM(E18:E20)</f>
        <v>0</v>
      </c>
      <c r="F21" s="11" t="str">
        <f>IF(E21&gt;C8,"GREŠKA! Upisana svota prelazi ukupni osobni odbitak","")</f>
        <v/>
      </c>
    </row>
    <row r="23" spans="2:7" ht="33" customHeight="1" x14ac:dyDescent="0.25">
      <c r="B23" s="33" t="s">
        <v>20</v>
      </c>
      <c r="C23" s="33" t="s">
        <v>608</v>
      </c>
      <c r="D23" s="33" t="s">
        <v>609</v>
      </c>
      <c r="E23" s="33" t="s">
        <v>610</v>
      </c>
      <c r="F23" s="33" t="s">
        <v>26</v>
      </c>
      <c r="G23" s="33" t="s">
        <v>18</v>
      </c>
    </row>
    <row r="24" spans="2:7" ht="15.75" x14ac:dyDescent="0.25">
      <c r="B24" s="72" t="s">
        <v>0</v>
      </c>
      <c r="C24" s="89">
        <f>D12</f>
        <v>0</v>
      </c>
      <c r="D24" s="86">
        <f>D13</f>
        <v>0</v>
      </c>
      <c r="E24" s="86">
        <f>D14</f>
        <v>0</v>
      </c>
      <c r="F24" s="100">
        <f>C24+D24+E24</f>
        <v>0</v>
      </c>
      <c r="G24" s="101">
        <f>C24+D24+E24</f>
        <v>0</v>
      </c>
    </row>
    <row r="25" spans="2:7" ht="31.5" x14ac:dyDescent="0.25">
      <c r="B25" s="140" t="s">
        <v>1</v>
      </c>
      <c r="C25" s="87">
        <f>F12</f>
        <v>0</v>
      </c>
      <c r="D25" s="88">
        <f>F13</f>
        <v>0</v>
      </c>
      <c r="E25" s="88">
        <f>F14</f>
        <v>0</v>
      </c>
      <c r="F25" s="102">
        <f t="shared" ref="F25:F37" si="2">C25+D25+E25</f>
        <v>0</v>
      </c>
      <c r="G25" s="103" cm="1">
        <f t="array" ref="G25">_xlfn.IFS(G24&lt;=300,G24,AND(G24&gt;300,G24&lt;=700),300,AND(G24&gt;700,G24&lt;1300),(1300-G24)*0.5,G24&gt;=1300,0)</f>
        <v>0</v>
      </c>
    </row>
    <row r="26" spans="2:7" ht="31.5" x14ac:dyDescent="0.25">
      <c r="B26" s="80" t="s">
        <v>10</v>
      </c>
      <c r="C26" s="94">
        <f>C24-F12</f>
        <v>0</v>
      </c>
      <c r="D26" s="95">
        <f>D24-D25</f>
        <v>0</v>
      </c>
      <c r="E26" s="95">
        <f>E24-E25</f>
        <v>0</v>
      </c>
      <c r="F26" s="95">
        <f t="shared" si="2"/>
        <v>0</v>
      </c>
      <c r="G26" s="109">
        <f>G24-G25</f>
        <v>0</v>
      </c>
    </row>
    <row r="27" spans="2:7" ht="15.75" x14ac:dyDescent="0.25">
      <c r="B27" s="78" t="s">
        <v>13</v>
      </c>
      <c r="C27" s="91">
        <f>IF(C9="DA",C26*0.15,C26*0.2)</f>
        <v>0</v>
      </c>
      <c r="D27" s="90">
        <f>IF(C9="DA",D26*0.15,D26*0.2)</f>
        <v>0</v>
      </c>
      <c r="E27" s="90">
        <f>IF(C9="DA",E26*0.15,E26*0.2)</f>
        <v>0</v>
      </c>
      <c r="F27" s="90">
        <f t="shared" si="2"/>
        <v>0</v>
      </c>
      <c r="G27" s="110">
        <f>IF(C9="DA",G26*0.15,G26*0.2)</f>
        <v>0</v>
      </c>
    </row>
    <row r="28" spans="2:7" ht="15.75" x14ac:dyDescent="0.25">
      <c r="B28" s="78" t="s">
        <v>14</v>
      </c>
      <c r="C28" s="91">
        <f>IF(C9="DA",C24*0.05,0)</f>
        <v>0</v>
      </c>
      <c r="D28" s="90">
        <f>IF(C9="DA",D24*0.05,0)</f>
        <v>0</v>
      </c>
      <c r="E28" s="90">
        <f>IF(C9="DA",E24*0.05,0)</f>
        <v>0</v>
      </c>
      <c r="F28" s="90">
        <f t="shared" si="2"/>
        <v>0</v>
      </c>
      <c r="G28" s="110">
        <f>IF(C9="DA",G24*0.05,0)</f>
        <v>0</v>
      </c>
    </row>
    <row r="29" spans="2:7" ht="15.75" x14ac:dyDescent="0.25">
      <c r="B29" s="79" t="s">
        <v>2</v>
      </c>
      <c r="C29" s="92">
        <f>C24-C27-C28</f>
        <v>0</v>
      </c>
      <c r="D29" s="93">
        <f>D24-D27-D28</f>
        <v>0</v>
      </c>
      <c r="E29" s="93">
        <f>E24-E27-E28</f>
        <v>0</v>
      </c>
      <c r="F29" s="93">
        <f t="shared" si="2"/>
        <v>0</v>
      </c>
      <c r="G29" s="111">
        <f>G24-G27-G28</f>
        <v>0</v>
      </c>
    </row>
    <row r="30" spans="2:7" ht="15.75" x14ac:dyDescent="0.25">
      <c r="B30" s="77" t="s">
        <v>3</v>
      </c>
      <c r="C30" s="96">
        <f>E18</f>
        <v>0</v>
      </c>
      <c r="D30" s="97">
        <f>E19</f>
        <v>0</v>
      </c>
      <c r="E30" s="97">
        <f>E20</f>
        <v>0</v>
      </c>
      <c r="F30" s="98">
        <f t="shared" si="2"/>
        <v>0</v>
      </c>
      <c r="G30" s="99">
        <f>IF(G29&gt;=C8,C8,G29)</f>
        <v>0</v>
      </c>
    </row>
    <row r="31" spans="2:7" ht="15.75" x14ac:dyDescent="0.25">
      <c r="B31" s="80" t="s">
        <v>4</v>
      </c>
      <c r="C31" s="94">
        <f>IF(C29&gt;C30,C29-C30,0)</f>
        <v>0</v>
      </c>
      <c r="D31" s="95">
        <f>IF(D29&gt;D30,D29-D30,0)</f>
        <v>0</v>
      </c>
      <c r="E31" s="95">
        <f>IF(E29&gt;E30,E29-E30,0)</f>
        <v>0</v>
      </c>
      <c r="F31" s="95">
        <f t="shared" si="2"/>
        <v>0</v>
      </c>
      <c r="G31" s="109">
        <f>IF(G29&gt;G30,G29-G30,0)</f>
        <v>0</v>
      </c>
    </row>
    <row r="32" spans="2:7" ht="15.75" x14ac:dyDescent="0.25">
      <c r="B32" s="78" t="s">
        <v>7</v>
      </c>
      <c r="C32" s="91">
        <f>IF(C31&lt;5000,C31*C6,5000*C6)</f>
        <v>0</v>
      </c>
      <c r="D32" s="90">
        <f>IF((D31+C31)&lt;5000,D31*C6,5000*C6-C32)</f>
        <v>0</v>
      </c>
      <c r="E32" s="90">
        <f>IF((C31+E31+D31)&lt;5000,E31*C6,5000*C6-D32-C32)</f>
        <v>0</v>
      </c>
      <c r="F32" s="90">
        <f t="shared" si="2"/>
        <v>0</v>
      </c>
      <c r="G32" s="110">
        <f>IF(G31&lt;5000,G31*C6,5000*C6)</f>
        <v>0</v>
      </c>
    </row>
    <row r="33" spans="2:7" ht="15.75" x14ac:dyDescent="0.25">
      <c r="B33" s="78" t="s">
        <v>8</v>
      </c>
      <c r="C33" s="91">
        <f>IF(C31&lt;5000,0,(C31-5000)*C7)</f>
        <v>0</v>
      </c>
      <c r="D33" s="90">
        <f>IF((D31+C31)&lt;=5000,0,(D31+C31-5000)*C7-C33)</f>
        <v>0</v>
      </c>
      <c r="E33" s="90">
        <f>IF((C31+E31+D31)&lt;=5000,0,(C31+E31+D31-5000)*C7-D33-C33)</f>
        <v>0</v>
      </c>
      <c r="F33" s="90">
        <f t="shared" si="2"/>
        <v>0</v>
      </c>
      <c r="G33" s="110">
        <f>IF(G31&lt;5000,0,(G31-5000)*C7)</f>
        <v>0</v>
      </c>
    </row>
    <row r="34" spans="2:7" ht="15.75" x14ac:dyDescent="0.25">
      <c r="B34" s="79" t="s">
        <v>6</v>
      </c>
      <c r="C34" s="92">
        <f>C32+C33</f>
        <v>0</v>
      </c>
      <c r="D34" s="93">
        <f>D32+D33</f>
        <v>0</v>
      </c>
      <c r="E34" s="93">
        <f>E32+E33</f>
        <v>0</v>
      </c>
      <c r="F34" s="93">
        <f t="shared" si="2"/>
        <v>0</v>
      </c>
      <c r="G34" s="111">
        <f>G32+G33</f>
        <v>0</v>
      </c>
    </row>
    <row r="35" spans="2:7" ht="15.75" x14ac:dyDescent="0.25">
      <c r="B35" s="77" t="s">
        <v>5</v>
      </c>
      <c r="C35" s="96">
        <f>C29-C34</f>
        <v>0</v>
      </c>
      <c r="D35" s="97">
        <f>D29-D34</f>
        <v>0</v>
      </c>
      <c r="E35" s="97">
        <f>E29-E34</f>
        <v>0</v>
      </c>
      <c r="F35" s="108">
        <f t="shared" si="2"/>
        <v>0</v>
      </c>
      <c r="G35" s="99">
        <f>G29-G34</f>
        <v>0</v>
      </c>
    </row>
    <row r="36" spans="2:7" ht="15.75" x14ac:dyDescent="0.25">
      <c r="B36" s="81" t="s">
        <v>11</v>
      </c>
      <c r="C36" s="94">
        <f>C24*0.165</f>
        <v>0</v>
      </c>
      <c r="D36" s="95">
        <f t="shared" ref="D36:E36" si="3">D24*0.165</f>
        <v>0</v>
      </c>
      <c r="E36" s="95">
        <f t="shared" si="3"/>
        <v>0</v>
      </c>
      <c r="F36" s="95">
        <f t="shared" si="2"/>
        <v>0</v>
      </c>
      <c r="G36" s="109">
        <f>G24*0.165</f>
        <v>0</v>
      </c>
    </row>
    <row r="37" spans="2:7" ht="15.75" x14ac:dyDescent="0.25">
      <c r="B37" s="82" t="s">
        <v>12</v>
      </c>
      <c r="C37" s="112">
        <f>C24+C36</f>
        <v>0</v>
      </c>
      <c r="D37" s="102">
        <f>D24+D36</f>
        <v>0</v>
      </c>
      <c r="E37" s="102">
        <f>E24+E36</f>
        <v>0</v>
      </c>
      <c r="F37" s="102">
        <f t="shared" si="2"/>
        <v>0</v>
      </c>
      <c r="G37" s="113">
        <f>G24+G36</f>
        <v>0</v>
      </c>
    </row>
    <row r="38" spans="2:7" x14ac:dyDescent="0.25">
      <c r="C38" s="16"/>
      <c r="D38" s="16"/>
      <c r="E38" s="16"/>
      <c r="F38" s="16"/>
    </row>
  </sheetData>
  <sheetProtection algorithmName="SHA-512" hashValue="yynbddn+tmt2DXwTix+Fi4a7N735mnpCKD1KpwX7HuqOQr06m5q4mDFr7YRt7HZwnfi35Rh0Ay7PIsoS3Hl6vA==" saltValue="TVlnMlsSITnBGdofolBlGA==" spinCount="100000" sheet="1" objects="1" scenarios="1"/>
  <mergeCells count="14">
    <mergeCell ref="B12:C12"/>
    <mergeCell ref="B13:C13"/>
    <mergeCell ref="B14:C14"/>
    <mergeCell ref="B15:C15"/>
    <mergeCell ref="B2:G2"/>
    <mergeCell ref="E4:G4"/>
    <mergeCell ref="E5:G5"/>
    <mergeCell ref="E6:G6"/>
    <mergeCell ref="B11:C11"/>
    <mergeCell ref="B17:C17"/>
    <mergeCell ref="B18:C18"/>
    <mergeCell ref="B19:C19"/>
    <mergeCell ref="B20:C20"/>
    <mergeCell ref="B21:C21"/>
  </mergeCells>
  <dataValidations count="2">
    <dataValidation type="list" allowBlank="1" showInputMessage="1" showErrorMessage="1" sqref="C9" xr:uid="{DE4B088F-F964-4D2A-9781-3547F11989D3}">
      <formula1>"DA, NE"</formula1>
    </dataValidation>
    <dataValidation type="list" allowBlank="1" showInputMessage="1" showErrorMessage="1" promptTitle="Izabrati grad/općinu" prompt="U padajućem izborniku nalazi se popis koji se filtrira upisom slova u polje" sqref="C5" xr:uid="{51BF58CD-2962-46BE-982B-208844D019B3}">
      <formula1>PorezneStopeNaziviMjesta</formula1>
    </dataValidation>
  </dataValidations>
  <printOptions horizontalCentered="1" verticalCentered="1"/>
  <pageMargins left="0.39370078740157483" right="0.39370078740157483" top="0.39370078740157483" bottom="0.47244094488188981" header="0.31496062992125984" footer="0.23622047244094491"/>
  <pageSetup paperSize="9" scale="95" orientation="landscape" horizontalDpi="1200" verticalDpi="1200" r:id="rId1"/>
  <headerFooter>
    <oddFooter>&amp;L&amp;10OP 2024&amp;C&amp;10RRiF-ov obrazac  ©  www.rrif.hr&amp;R&amp;10Stranica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366A-CE58-4FBD-80EC-F2AA0093F3CD}">
  <dimension ref="B2:J41"/>
  <sheetViews>
    <sheetView zoomScaleNormal="100" workbookViewId="0">
      <selection activeCell="I31" sqref="I31"/>
    </sheetView>
  </sheetViews>
  <sheetFormatPr defaultRowHeight="15" x14ac:dyDescent="0.25"/>
  <cols>
    <col min="1" max="1" width="2.85546875" style="1" customWidth="1"/>
    <col min="2" max="2" width="32.85546875" style="1" customWidth="1"/>
    <col min="3" max="7" width="20.5703125" style="1" customWidth="1"/>
    <col min="8" max="8" width="9" style="1" customWidth="1"/>
    <col min="9" max="9" width="17.42578125" style="1" customWidth="1"/>
    <col min="10" max="10" width="9" style="1" customWidth="1"/>
    <col min="11" max="16384" width="9.140625" style="1"/>
  </cols>
  <sheetData>
    <row r="2" spans="2:9" ht="26.25" customHeight="1" x14ac:dyDescent="0.25">
      <c r="B2" s="198" t="s">
        <v>594</v>
      </c>
      <c r="C2" s="198"/>
      <c r="D2" s="198"/>
      <c r="E2" s="198"/>
      <c r="F2" s="198"/>
      <c r="G2" s="198"/>
    </row>
    <row r="4" spans="2:9" ht="33" customHeight="1" x14ac:dyDescent="0.25">
      <c r="B4" s="33" t="s">
        <v>21</v>
      </c>
      <c r="C4" s="33" t="s">
        <v>582</v>
      </c>
      <c r="D4" s="3"/>
      <c r="E4" s="205" t="s">
        <v>583</v>
      </c>
      <c r="F4" s="206"/>
      <c r="G4" s="207"/>
    </row>
    <row r="5" spans="2:9" ht="17.25" customHeight="1" x14ac:dyDescent="0.25">
      <c r="B5" s="168" t="s">
        <v>19</v>
      </c>
      <c r="C5" s="179" t="s">
        <v>581</v>
      </c>
      <c r="D5" s="4"/>
      <c r="E5" s="199" t="s">
        <v>605</v>
      </c>
      <c r="F5" s="200"/>
      <c r="G5" s="201"/>
    </row>
    <row r="6" spans="2:9" ht="15.75" x14ac:dyDescent="0.25">
      <c r="B6" s="169" t="s">
        <v>7</v>
      </c>
      <c r="C6" s="60">
        <f>INDEX(PorezneStope,MATCH(C5,PorezneStopeNaziviMjesta,0),2)</f>
        <v>0.2</v>
      </c>
      <c r="D6" s="23"/>
      <c r="E6" s="202" t="s">
        <v>584</v>
      </c>
      <c r="F6" s="203"/>
      <c r="G6" s="204"/>
    </row>
    <row r="7" spans="2:9" ht="15.75" x14ac:dyDescent="0.25">
      <c r="B7" s="169" t="s">
        <v>8</v>
      </c>
      <c r="C7" s="60">
        <f>INDEX(PorezneStope,MATCH(C5,PorezneStopeNaziviMjesta,0),3)</f>
        <v>0.3</v>
      </c>
      <c r="D7" s="23"/>
      <c r="E7" s="5"/>
      <c r="F7" s="5"/>
      <c r="G7" s="5"/>
    </row>
    <row r="8" spans="2:9" ht="15.75" x14ac:dyDescent="0.25">
      <c r="B8" s="169" t="s">
        <v>3</v>
      </c>
      <c r="C8" s="186">
        <v>600</v>
      </c>
      <c r="D8" s="24"/>
      <c r="E8" s="5"/>
      <c r="F8" s="5"/>
      <c r="G8" s="5"/>
    </row>
    <row r="9" spans="2:9" ht="15.75" x14ac:dyDescent="0.25">
      <c r="B9" s="170" t="s">
        <v>27</v>
      </c>
      <c r="C9" s="181" t="s">
        <v>28</v>
      </c>
      <c r="D9" s="114" t="s">
        <v>606</v>
      </c>
      <c r="E9" s="24"/>
      <c r="F9" s="6"/>
      <c r="G9" s="34"/>
    </row>
    <row r="11" spans="2:9" ht="15.75" hidden="1" x14ac:dyDescent="0.25">
      <c r="B11" s="2" t="s">
        <v>9</v>
      </c>
      <c r="C11" s="2" t="s">
        <v>15</v>
      </c>
      <c r="D11" s="2" t="s">
        <v>16</v>
      </c>
      <c r="E11" s="2" t="s">
        <v>17</v>
      </c>
      <c r="F11" s="2" t="s">
        <v>18</v>
      </c>
      <c r="I11" s="7"/>
    </row>
    <row r="12" spans="2:9" ht="15.75" hidden="1" x14ac:dyDescent="0.25">
      <c r="B12" s="8" t="s">
        <v>0</v>
      </c>
      <c r="C12" s="9">
        <v>1000</v>
      </c>
      <c r="D12" s="9">
        <v>149.30000000000001</v>
      </c>
      <c r="E12" s="10">
        <f t="shared" ref="E12:E25" si="0">C12+D12</f>
        <v>1149.3</v>
      </c>
      <c r="F12" s="10">
        <f>C12+D12</f>
        <v>1149.3</v>
      </c>
      <c r="I12" s="11"/>
    </row>
    <row r="13" spans="2:9" ht="31.5" hidden="1" x14ac:dyDescent="0.25">
      <c r="B13" s="8" t="s">
        <v>1</v>
      </c>
      <c r="C13" s="12" cm="1">
        <f t="array" ref="C13">_xlfn.IFS(C12&lt;=300,C12,AND(C12&gt;300,C12&lt;=700),300,AND(C12&gt;700,C12&lt;1300),(1300-C12)*0.5,C12&gt;=1300,0)</f>
        <v>150</v>
      </c>
      <c r="D13" s="12" cm="1">
        <f t="array" ref="D13">_xlfn.IFS((D12+C12)&lt;=300,D12+C12-C13,AND((D12+C12)&gt;300,(D12+C12)&lt;=700),300-C13,AND((D12+C12)&gt;700,(D12+C12)&lt;1300),((1300-(D12+C12))*0.5)-C13,D12+C12&gt;=1300,0-C13)</f>
        <v>-74.649999999999977</v>
      </c>
      <c r="E13" s="10">
        <f t="shared" si="0"/>
        <v>75.350000000000023</v>
      </c>
      <c r="F13" s="12" cm="1">
        <f t="array" ref="F13">_xlfn.IFS(F12&lt;=300,F12,AND(F12&gt;300,F12&lt;=700),300,AND(F12&gt;700,F12&lt;1300),(1300-F12)*0.5,F12&gt;=1300,0)</f>
        <v>75.350000000000023</v>
      </c>
      <c r="I13" s="11"/>
    </row>
    <row r="14" spans="2:9" ht="31.5" hidden="1" x14ac:dyDescent="0.25">
      <c r="B14" s="13" t="s">
        <v>10</v>
      </c>
      <c r="C14" s="14">
        <f>C12-C13</f>
        <v>850</v>
      </c>
      <c r="D14" s="14">
        <f>D12-D13</f>
        <v>223.95</v>
      </c>
      <c r="E14" s="15">
        <f t="shared" si="0"/>
        <v>1073.95</v>
      </c>
      <c r="F14" s="14">
        <f>F12-F13</f>
        <v>1073.9499999999998</v>
      </c>
      <c r="H14" s="16"/>
      <c r="I14" s="17"/>
    </row>
    <row r="15" spans="2:9" ht="15.75" hidden="1" x14ac:dyDescent="0.25">
      <c r="B15" s="13" t="s">
        <v>13</v>
      </c>
      <c r="C15" s="14">
        <f>C14*0.15</f>
        <v>127.5</v>
      </c>
      <c r="D15" s="14">
        <f>D14*0.15</f>
        <v>33.592499999999994</v>
      </c>
      <c r="E15" s="15">
        <f t="shared" si="0"/>
        <v>161.0925</v>
      </c>
      <c r="F15" s="14">
        <f>F14*0.15</f>
        <v>161.09249999999997</v>
      </c>
      <c r="I15" s="18"/>
    </row>
    <row r="16" spans="2:9" ht="15.75" hidden="1" x14ac:dyDescent="0.25">
      <c r="B16" s="13" t="s">
        <v>14</v>
      </c>
      <c r="C16" s="14">
        <f>C12*0.05</f>
        <v>50</v>
      </c>
      <c r="D16" s="14">
        <f>D12*0.05</f>
        <v>7.4650000000000007</v>
      </c>
      <c r="E16" s="15">
        <f t="shared" si="0"/>
        <v>57.465000000000003</v>
      </c>
      <c r="F16" s="14">
        <f>F12*0.05</f>
        <v>57.465000000000003</v>
      </c>
      <c r="I16" s="11"/>
    </row>
    <row r="17" spans="2:10" ht="15.75" hidden="1" x14ac:dyDescent="0.25">
      <c r="B17" s="13" t="s">
        <v>2</v>
      </c>
      <c r="C17" s="14">
        <f>C12-C15-C16</f>
        <v>822.5</v>
      </c>
      <c r="D17" s="14">
        <f>D12-D15-D16</f>
        <v>108.24250000000001</v>
      </c>
      <c r="E17" s="15">
        <f t="shared" si="0"/>
        <v>930.74250000000006</v>
      </c>
      <c r="F17" s="14">
        <f>F12-F15-F16</f>
        <v>930.74249999999995</v>
      </c>
      <c r="I17" s="18"/>
    </row>
    <row r="18" spans="2:10" ht="15.75" hidden="1" x14ac:dyDescent="0.25">
      <c r="B18" s="8" t="s">
        <v>3</v>
      </c>
      <c r="C18" s="10">
        <f>IF(C17&gt;=C8,C8,C17)</f>
        <v>600</v>
      </c>
      <c r="D18" s="10">
        <f>IF(C18=C8,0,C8-C18)</f>
        <v>0</v>
      </c>
      <c r="E18" s="15">
        <f t="shared" si="0"/>
        <v>600</v>
      </c>
      <c r="F18" s="10">
        <f>IF(F17&gt;=C8,C8,F17)</f>
        <v>600</v>
      </c>
      <c r="I18" s="11"/>
    </row>
    <row r="19" spans="2:10" ht="15.75" hidden="1" x14ac:dyDescent="0.25">
      <c r="B19" s="13" t="s">
        <v>4</v>
      </c>
      <c r="C19" s="14">
        <f>IF(C17&gt;C18,C17-C18,0)</f>
        <v>222.5</v>
      </c>
      <c r="D19" s="14">
        <f>IF(D17&gt;D18,D17-D18,0)</f>
        <v>108.24250000000001</v>
      </c>
      <c r="E19" s="15">
        <f t="shared" si="0"/>
        <v>330.74250000000001</v>
      </c>
      <c r="F19" s="14">
        <f>IF(F17&gt;F18,F17-F18,0)</f>
        <v>330.74249999999995</v>
      </c>
      <c r="I19" s="18"/>
    </row>
    <row r="20" spans="2:10" ht="15.75" hidden="1" x14ac:dyDescent="0.25">
      <c r="B20" s="13" t="s">
        <v>7</v>
      </c>
      <c r="C20" s="14">
        <f>IF(C19&lt;4200,C19*C6,4200*C6)</f>
        <v>44.5</v>
      </c>
      <c r="D20" s="14">
        <f>IF((D19+C19)&lt;4200,D19*C6,4200*C6-C20)</f>
        <v>21.648500000000002</v>
      </c>
      <c r="E20" s="15">
        <f t="shared" si="0"/>
        <v>66.148499999999999</v>
      </c>
      <c r="F20" s="14">
        <f>IF(F19&lt;4200,F19*C6,4200*C6)</f>
        <v>66.148499999999999</v>
      </c>
      <c r="I20" s="18"/>
    </row>
    <row r="21" spans="2:10" ht="15.75" hidden="1" x14ac:dyDescent="0.25">
      <c r="B21" s="13" t="s">
        <v>8</v>
      </c>
      <c r="C21" s="14">
        <f>IF(C19&lt;4200,0,(C19-4200)*C7)</f>
        <v>0</v>
      </c>
      <c r="D21" s="14">
        <f>IF((D19+C19)&lt;4200,0,(D19+C19-4200)*C7)</f>
        <v>0</v>
      </c>
      <c r="E21" s="15">
        <f t="shared" si="0"/>
        <v>0</v>
      </c>
      <c r="F21" s="14">
        <f>IF(F19&lt;4200,0,(F19-4200)*C7)</f>
        <v>0</v>
      </c>
      <c r="I21" s="11"/>
    </row>
    <row r="22" spans="2:10" ht="15.75" hidden="1" x14ac:dyDescent="0.25">
      <c r="B22" s="13" t="s">
        <v>6</v>
      </c>
      <c r="C22" s="14">
        <f>C20+C21</f>
        <v>44.5</v>
      </c>
      <c r="D22" s="14">
        <f>D20+D21</f>
        <v>21.648500000000002</v>
      </c>
      <c r="E22" s="15">
        <f t="shared" si="0"/>
        <v>66.148499999999999</v>
      </c>
      <c r="F22" s="14">
        <f>F20+F21</f>
        <v>66.148499999999999</v>
      </c>
      <c r="I22" s="18"/>
    </row>
    <row r="23" spans="2:10" ht="15.75" hidden="1" x14ac:dyDescent="0.25">
      <c r="B23" s="8" t="s">
        <v>5</v>
      </c>
      <c r="C23" s="12">
        <f>C17-C22</f>
        <v>778</v>
      </c>
      <c r="D23" s="12">
        <f>D17-D22</f>
        <v>86.594000000000008</v>
      </c>
      <c r="E23" s="10">
        <f t="shared" si="0"/>
        <v>864.59400000000005</v>
      </c>
      <c r="F23" s="12">
        <f>F17-F22</f>
        <v>864.59399999999994</v>
      </c>
      <c r="H23" s="19"/>
      <c r="I23" s="20"/>
      <c r="J23" s="19"/>
    </row>
    <row r="24" spans="2:10" ht="15.75" hidden="1" x14ac:dyDescent="0.25">
      <c r="B24" s="21" t="s">
        <v>11</v>
      </c>
      <c r="C24" s="22">
        <f>C12*0.165</f>
        <v>165</v>
      </c>
      <c r="D24" s="22">
        <f t="shared" ref="D24:F24" si="1">D12*0.165</f>
        <v>24.634500000000003</v>
      </c>
      <c r="E24" s="15">
        <f t="shared" si="0"/>
        <v>189.6345</v>
      </c>
      <c r="F24" s="22">
        <f t="shared" si="1"/>
        <v>189.6345</v>
      </c>
      <c r="I24" s="17"/>
    </row>
    <row r="25" spans="2:10" ht="15.75" hidden="1" x14ac:dyDescent="0.25">
      <c r="B25" s="21" t="s">
        <v>12</v>
      </c>
      <c r="C25" s="22">
        <f>C12+C24</f>
        <v>1165</v>
      </c>
      <c r="D25" s="22">
        <f t="shared" ref="D25:F25" si="2">D12+D24</f>
        <v>173.93450000000001</v>
      </c>
      <c r="E25" s="15">
        <f t="shared" si="0"/>
        <v>1338.9345000000001</v>
      </c>
      <c r="F25" s="22">
        <f t="shared" si="2"/>
        <v>1338.9344999999998</v>
      </c>
      <c r="I25" s="17"/>
    </row>
    <row r="26" spans="2:10" hidden="1" x14ac:dyDescent="0.25">
      <c r="C26" s="16"/>
      <c r="D26" s="16"/>
      <c r="E26" s="16"/>
      <c r="F26" s="16"/>
      <c r="G26" s="16"/>
    </row>
    <row r="27" spans="2:10" ht="21" customHeight="1" x14ac:dyDescent="0.25">
      <c r="B27" s="33" t="s">
        <v>20</v>
      </c>
      <c r="C27" s="75" t="s">
        <v>15</v>
      </c>
      <c r="D27" s="33" t="s">
        <v>16</v>
      </c>
      <c r="E27" s="33" t="s">
        <v>29</v>
      </c>
      <c r="F27" s="33" t="s">
        <v>30</v>
      </c>
      <c r="G27" s="33" t="s">
        <v>18</v>
      </c>
    </row>
    <row r="28" spans="2:10" ht="15.75" x14ac:dyDescent="0.25">
      <c r="B28" s="168" t="s">
        <v>0</v>
      </c>
      <c r="C28" s="187"/>
      <c r="D28" s="188"/>
      <c r="E28" s="188"/>
      <c r="F28" s="115">
        <f>C28+D28+E28</f>
        <v>0</v>
      </c>
      <c r="G28" s="124">
        <f>C28+D28+E28</f>
        <v>0</v>
      </c>
    </row>
    <row r="29" spans="2:10" ht="31.5" x14ac:dyDescent="0.25">
      <c r="B29" s="171" t="s">
        <v>1</v>
      </c>
      <c r="C29" s="133" cm="1">
        <f t="array" ref="C29">_xlfn.IFS(C28&lt;=300,C28,AND(C28&gt;300,C28&lt;=700),300,AND(C28&gt;700,C28&lt;1300),(1300-C28)*0.5,C28&gt;=1300,0)</f>
        <v>0</v>
      </c>
      <c r="D29" s="83" cm="1">
        <f t="array" ref="D29">_xlfn.IFS((D28+C28)&lt;=300,D28+C28-C29,AND((D28+C28)&gt;300,(D28+C28)&lt;=700),300-C29,AND((D28+C28)&gt;700,(D28+C28)&lt;1300),((1300-(D28+C28))*0.5)-C29,D28+C28&gt;=1300,0-C29)</f>
        <v>0</v>
      </c>
      <c r="E29" s="83" cm="1">
        <f t="array" ref="E29">_xlfn.IFS((C28+E28+D28)&lt;=300,C28+E28+D28-C29-D29,AND((E28+D28+C28)&gt;300,(E28+D28+C28)&lt;=700),300-D29-C29,AND((E28+D28+C28)&gt;700,(E28+D28+C28)&lt;1300),((1300-(E28+D28+C28))*0.5)-D29-C29,E28+D28+C28&gt;=1300,0-D29-C29)</f>
        <v>0</v>
      </c>
      <c r="F29" s="119">
        <f t="shared" ref="F29:F41" si="3">C29+D29+E29</f>
        <v>0</v>
      </c>
      <c r="G29" s="125" cm="1">
        <f t="array" ref="G29">_xlfn.IFS(G28&lt;=300,G28,AND(G28&gt;300,G28&lt;=700),300,AND(G28&gt;700,G28&lt;1300),(1300-G28)*0.5,G28&gt;=1300,0)</f>
        <v>0</v>
      </c>
    </row>
    <row r="30" spans="2:10" ht="31.5" x14ac:dyDescent="0.25">
      <c r="B30" s="172" t="s">
        <v>10</v>
      </c>
      <c r="C30" s="134">
        <f>C28-C29</f>
        <v>0</v>
      </c>
      <c r="D30" s="121">
        <f>D28-D29</f>
        <v>0</v>
      </c>
      <c r="E30" s="121">
        <f>E28-E29</f>
        <v>0</v>
      </c>
      <c r="F30" s="122">
        <f t="shared" si="3"/>
        <v>0</v>
      </c>
      <c r="G30" s="123">
        <f>G28-G29</f>
        <v>0</v>
      </c>
    </row>
    <row r="31" spans="2:10" ht="15.75" x14ac:dyDescent="0.25">
      <c r="B31" s="173" t="s">
        <v>13</v>
      </c>
      <c r="C31" s="135">
        <f>IF(C9="DA",C30*0.15,C30*0.2)</f>
        <v>0</v>
      </c>
      <c r="D31" s="84">
        <f>IF(C9="DA",D30*0.15,D30*0.2)</f>
        <v>0</v>
      </c>
      <c r="E31" s="84">
        <f>IF(C9="DA",E30*0.15,E30*0.2)</f>
        <v>0</v>
      </c>
      <c r="F31" s="116">
        <f t="shared" si="3"/>
        <v>0</v>
      </c>
      <c r="G31" s="117">
        <f>IF(C9="DA",G30*0.15,G30*0.2)</f>
        <v>0</v>
      </c>
    </row>
    <row r="32" spans="2:10" ht="15.75" x14ac:dyDescent="0.25">
      <c r="B32" s="173" t="s">
        <v>14</v>
      </c>
      <c r="C32" s="135">
        <f>IF(C9="DA",C28*0.05,0)</f>
        <v>0</v>
      </c>
      <c r="D32" s="84">
        <f>IF(C9="DA",D28*0.05,0)</f>
        <v>0</v>
      </c>
      <c r="E32" s="84">
        <f>IF(C9="DA",E28*0.05,0)</f>
        <v>0</v>
      </c>
      <c r="F32" s="116">
        <f t="shared" si="3"/>
        <v>0</v>
      </c>
      <c r="G32" s="117">
        <f>IF(C9="DA",G28*0.05,0)</f>
        <v>0</v>
      </c>
    </row>
    <row r="33" spans="2:7" ht="15.75" x14ac:dyDescent="0.25">
      <c r="B33" s="174" t="s">
        <v>2</v>
      </c>
      <c r="C33" s="136">
        <f>C28-C31-C32</f>
        <v>0</v>
      </c>
      <c r="D33" s="126">
        <f>D28-D31-D32</f>
        <v>0</v>
      </c>
      <c r="E33" s="126">
        <f>E28-E31-E32</f>
        <v>0</v>
      </c>
      <c r="F33" s="127">
        <f t="shared" si="3"/>
        <v>0</v>
      </c>
      <c r="G33" s="128">
        <f>G28-G31-G32</f>
        <v>0</v>
      </c>
    </row>
    <row r="34" spans="2:7" ht="15.75" x14ac:dyDescent="0.25">
      <c r="B34" s="175" t="s">
        <v>3</v>
      </c>
      <c r="C34" s="137">
        <f>IF(C33&gt;=C8,C8,C33)</f>
        <v>0</v>
      </c>
      <c r="D34" s="61" cm="1">
        <f t="array" ref="D34">_xlfn.IFS(C34=C8,0,C8-C34&gt;=D33,D33,C8-C34&lt;D33,C8-C34)</f>
        <v>0</v>
      </c>
      <c r="E34" s="61" cm="1">
        <f t="array" ref="E34">_xlfn.IFS(C34+D34=C8,0,C8-C34-D34&gt;=E33,E33,C8-C34-D34&lt;E33,C8-C34-D34)</f>
        <v>0</v>
      </c>
      <c r="F34" s="129">
        <f t="shared" si="3"/>
        <v>0</v>
      </c>
      <c r="G34" s="130">
        <f>IF(G33&gt;=C8,C8,G33)</f>
        <v>0</v>
      </c>
    </row>
    <row r="35" spans="2:7" ht="15.75" x14ac:dyDescent="0.25">
      <c r="B35" s="172" t="s">
        <v>4</v>
      </c>
      <c r="C35" s="134">
        <f>IF(C33&gt;C34,C33-C34,0)</f>
        <v>0</v>
      </c>
      <c r="D35" s="121">
        <f>IF(D33&gt;D34,D33-D34,0)</f>
        <v>0</v>
      </c>
      <c r="E35" s="121">
        <f>IF(E33&gt;E34,E33-E34,0)</f>
        <v>0</v>
      </c>
      <c r="F35" s="122">
        <f t="shared" si="3"/>
        <v>0</v>
      </c>
      <c r="G35" s="123">
        <f>IF(G33&gt;G34,G33-G34,0)</f>
        <v>0</v>
      </c>
    </row>
    <row r="36" spans="2:7" ht="15.75" x14ac:dyDescent="0.25">
      <c r="B36" s="173" t="s">
        <v>7</v>
      </c>
      <c r="C36" s="135">
        <f>IF(C35&lt;5000,C35*C6,5000*C6)</f>
        <v>0</v>
      </c>
      <c r="D36" s="84">
        <f>IF((D35+C35)&lt;5000,D35*C6,5000*C6-C36)</f>
        <v>0</v>
      </c>
      <c r="E36" s="84">
        <f>IF((C35+E35+D35)&lt;5000,E35*C6,5000*C6-D36-C36)</f>
        <v>0</v>
      </c>
      <c r="F36" s="116">
        <f t="shared" si="3"/>
        <v>0</v>
      </c>
      <c r="G36" s="117">
        <f>IF(G35&lt;5000,G35*C6,5000*C6)</f>
        <v>0</v>
      </c>
    </row>
    <row r="37" spans="2:7" ht="15.75" x14ac:dyDescent="0.25">
      <c r="B37" s="173" t="s">
        <v>8</v>
      </c>
      <c r="C37" s="135">
        <f>IF(C35&lt;5000,0,(C35-5000)*C7)</f>
        <v>0</v>
      </c>
      <c r="D37" s="84">
        <f>IF((D35+C35)&lt;=5000,0,(D35+C35-5000)*C7-C37)</f>
        <v>0</v>
      </c>
      <c r="E37" s="84">
        <f>IF((C35+E35+D35)&lt;=5000,0,(C35+E35+D35-5000)*C7-D37-C37)</f>
        <v>0</v>
      </c>
      <c r="F37" s="116">
        <f t="shared" si="3"/>
        <v>0</v>
      </c>
      <c r="G37" s="117">
        <f>IF(G35&lt;5000,0,(G35-5000)*C7)</f>
        <v>0</v>
      </c>
    </row>
    <row r="38" spans="2:7" ht="15.75" x14ac:dyDescent="0.25">
      <c r="B38" s="174" t="s">
        <v>6</v>
      </c>
      <c r="C38" s="136">
        <f>C36+C37</f>
        <v>0</v>
      </c>
      <c r="D38" s="126">
        <f>D36+D37</f>
        <v>0</v>
      </c>
      <c r="E38" s="126">
        <f>E36+E37</f>
        <v>0</v>
      </c>
      <c r="F38" s="127">
        <f t="shared" si="3"/>
        <v>0</v>
      </c>
      <c r="G38" s="128">
        <f>G36+G37</f>
        <v>0</v>
      </c>
    </row>
    <row r="39" spans="2:7" ht="15.75" x14ac:dyDescent="0.25">
      <c r="B39" s="175" t="s">
        <v>5</v>
      </c>
      <c r="C39" s="137">
        <f>C33-C38</f>
        <v>0</v>
      </c>
      <c r="D39" s="61">
        <f>D33-D38</f>
        <v>0</v>
      </c>
      <c r="E39" s="61">
        <f>E33-E38</f>
        <v>0</v>
      </c>
      <c r="F39" s="129">
        <f t="shared" si="3"/>
        <v>0</v>
      </c>
      <c r="G39" s="130">
        <f>G33-G38</f>
        <v>0</v>
      </c>
    </row>
    <row r="40" spans="2:7" ht="15.75" x14ac:dyDescent="0.25">
      <c r="B40" s="176" t="s">
        <v>11</v>
      </c>
      <c r="C40" s="138">
        <f>C28*0.165</f>
        <v>0</v>
      </c>
      <c r="D40" s="131">
        <f t="shared" ref="D40:E40" si="4">D28*0.165</f>
        <v>0</v>
      </c>
      <c r="E40" s="131">
        <f t="shared" si="4"/>
        <v>0</v>
      </c>
      <c r="F40" s="122">
        <f t="shared" si="3"/>
        <v>0</v>
      </c>
      <c r="G40" s="132">
        <f>G28*0.165</f>
        <v>0</v>
      </c>
    </row>
    <row r="41" spans="2:7" ht="15.75" x14ac:dyDescent="0.25">
      <c r="B41" s="177" t="s">
        <v>12</v>
      </c>
      <c r="C41" s="139">
        <f>C28+C40</f>
        <v>0</v>
      </c>
      <c r="D41" s="118">
        <f>D28+D40</f>
        <v>0</v>
      </c>
      <c r="E41" s="118">
        <f>E28+E40</f>
        <v>0</v>
      </c>
      <c r="F41" s="119">
        <f t="shared" si="3"/>
        <v>0</v>
      </c>
      <c r="G41" s="120">
        <f>G28+G40</f>
        <v>0</v>
      </c>
    </row>
  </sheetData>
  <sheetProtection algorithmName="SHA-512" hashValue="glhMzhekctPCoMKllU1Tpr9ajmBZepcUhXn0XAqLYaaFxfLFlxDducqRkJX2fG5LVZnUBsHYRtciJbwFqXgW9w==" saltValue="kCebfImwIMr/ZhQMsso3fA==" spinCount="100000" sheet="1" objects="1" scenarios="1"/>
  <mergeCells count="4">
    <mergeCell ref="B2:G2"/>
    <mergeCell ref="E5:G5"/>
    <mergeCell ref="E6:G6"/>
    <mergeCell ref="E4:G4"/>
  </mergeCells>
  <phoneticPr fontId="3" type="noConversion"/>
  <dataValidations count="2">
    <dataValidation type="list" allowBlank="1" showInputMessage="1" showErrorMessage="1" sqref="G9 C9" xr:uid="{E2922A26-44AA-44B0-814A-7A3FC04CD96A}">
      <formula1>"DA, NE"</formula1>
    </dataValidation>
    <dataValidation type="list" allowBlank="1" showInputMessage="1" showErrorMessage="1" promptTitle="Izabrati grad/općinu" prompt="U padajućem izborniku nalazi se popis koji se filtrira upisom slova u polje" sqref="C5" xr:uid="{8739186B-CD2D-4859-A2E9-A0BA0856C685}">
      <formula1>PorezneStopeNaziviMjesta</formula1>
    </dataValidation>
  </dataValidations>
  <printOptions horizontalCentered="1" vertic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>
    <oddFooter>&amp;L&amp;10OP 2024&amp;C&amp;10RRiF-ov obrazac  ©  www.rrif.hr&amp;R&amp;10Stranica 1</oddFooter>
  </headerFooter>
  <ignoredErrors>
    <ignoredError sqref="E14:E17 E19 E22:E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7E67-FC7B-45BD-9288-30028D8AB45C}">
  <dimension ref="B2:D34"/>
  <sheetViews>
    <sheetView zoomScaleNormal="100" workbookViewId="0">
      <selection activeCell="G3" sqref="G3"/>
    </sheetView>
  </sheetViews>
  <sheetFormatPr defaultRowHeight="15" x14ac:dyDescent="0.25"/>
  <cols>
    <col min="1" max="1" width="2.85546875" style="1" customWidth="1"/>
    <col min="2" max="2" width="51.42578125" style="1" customWidth="1"/>
    <col min="3" max="3" width="33.28515625" style="1" customWidth="1"/>
    <col min="4" max="16384" width="9.140625" style="1"/>
  </cols>
  <sheetData>
    <row r="2" spans="2:3" ht="42" customHeight="1" x14ac:dyDescent="0.3">
      <c r="B2" s="219" t="s">
        <v>595</v>
      </c>
      <c r="C2" s="219"/>
    </row>
    <row r="4" spans="2:3" ht="21" customHeight="1" x14ac:dyDescent="0.25">
      <c r="B4" s="33" t="s">
        <v>21</v>
      </c>
      <c r="C4" s="33" t="s">
        <v>582</v>
      </c>
    </row>
    <row r="5" spans="2:3" ht="15.75" x14ac:dyDescent="0.25">
      <c r="B5" s="62" t="s">
        <v>19</v>
      </c>
      <c r="C5" s="179" t="s">
        <v>581</v>
      </c>
    </row>
    <row r="6" spans="2:3" ht="15.75" x14ac:dyDescent="0.25">
      <c r="B6" s="63" t="s">
        <v>7</v>
      </c>
      <c r="C6" s="141">
        <f>INDEX(PorezneStope,MATCH(C5,PorezneStopeNaziviMjesta,0),2)</f>
        <v>0.2</v>
      </c>
    </row>
    <row r="7" spans="2:3" ht="15.75" x14ac:dyDescent="0.25">
      <c r="B7" s="63" t="s">
        <v>8</v>
      </c>
      <c r="C7" s="141">
        <f>INDEX(PorezneStope,MATCH(C5,PorezneStopeNaziviMjesta,0),3)</f>
        <v>0.3</v>
      </c>
    </row>
    <row r="8" spans="2:3" ht="15.75" x14ac:dyDescent="0.25">
      <c r="B8" s="63" t="s">
        <v>3</v>
      </c>
      <c r="C8" s="184">
        <v>600</v>
      </c>
    </row>
    <row r="9" spans="2:3" ht="15.75" x14ac:dyDescent="0.25">
      <c r="B9" s="63" t="s">
        <v>600</v>
      </c>
      <c r="C9" s="184"/>
    </row>
    <row r="10" spans="2:3" ht="15.75" x14ac:dyDescent="0.25">
      <c r="B10" s="64" t="s">
        <v>601</v>
      </c>
      <c r="C10" s="181" t="s">
        <v>28</v>
      </c>
    </row>
    <row r="12" spans="2:3" ht="21" customHeight="1" x14ac:dyDescent="0.25">
      <c r="B12" s="33" t="s">
        <v>20</v>
      </c>
      <c r="C12" s="33" t="s">
        <v>588</v>
      </c>
    </row>
    <row r="13" spans="2:3" ht="15.75" x14ac:dyDescent="0.25">
      <c r="B13" s="65" t="s">
        <v>0</v>
      </c>
      <c r="C13" s="185"/>
    </row>
    <row r="14" spans="2:3" ht="31.5" x14ac:dyDescent="0.25">
      <c r="B14" s="65" t="s">
        <v>1</v>
      </c>
      <c r="C14" s="161">
        <f>C9</f>
        <v>0</v>
      </c>
    </row>
    <row r="15" spans="2:3" ht="15.75" x14ac:dyDescent="0.25">
      <c r="B15" s="68" t="s">
        <v>10</v>
      </c>
      <c r="C15" s="162">
        <f>C13-C14</f>
        <v>0</v>
      </c>
    </row>
    <row r="16" spans="2:3" ht="15.75" x14ac:dyDescent="0.25">
      <c r="B16" s="66" t="s">
        <v>13</v>
      </c>
      <c r="C16" s="163">
        <f>IF(C10="DA",C15*0.15,C15*0.2)</f>
        <v>0</v>
      </c>
    </row>
    <row r="17" spans="2:4" ht="15.75" x14ac:dyDescent="0.25">
      <c r="B17" s="66" t="s">
        <v>14</v>
      </c>
      <c r="C17" s="163">
        <f>IF(C10="DA",C13*0.05,0)</f>
        <v>0</v>
      </c>
    </row>
    <row r="18" spans="2:4" ht="15.75" x14ac:dyDescent="0.25">
      <c r="B18" s="67" t="s">
        <v>2</v>
      </c>
      <c r="C18" s="164">
        <f>C13-C16-C17</f>
        <v>0</v>
      </c>
    </row>
    <row r="19" spans="2:4" ht="15.75" x14ac:dyDescent="0.25">
      <c r="B19" s="65" t="s">
        <v>3</v>
      </c>
      <c r="C19" s="161">
        <f>IF(C18&gt;=C8,C8,C18)</f>
        <v>0</v>
      </c>
    </row>
    <row r="20" spans="2:4" ht="15.75" x14ac:dyDescent="0.25">
      <c r="B20" s="68" t="s">
        <v>4</v>
      </c>
      <c r="C20" s="162">
        <f>IF(C18&gt;C19,C18-C19,0)</f>
        <v>0</v>
      </c>
    </row>
    <row r="21" spans="2:4" ht="15.75" x14ac:dyDescent="0.25">
      <c r="B21" s="66" t="s">
        <v>7</v>
      </c>
      <c r="C21" s="163">
        <f>IF(C20&lt;5000,C20*C6,5000*C6)</f>
        <v>0</v>
      </c>
    </row>
    <row r="22" spans="2:4" ht="15.75" x14ac:dyDescent="0.25">
      <c r="B22" s="66" t="s">
        <v>8</v>
      </c>
      <c r="C22" s="163">
        <f>IF(C20&lt;5000,0,(C20-5000)*C7)</f>
        <v>0</v>
      </c>
    </row>
    <row r="23" spans="2:4" ht="15.75" x14ac:dyDescent="0.25">
      <c r="B23" s="67" t="s">
        <v>6</v>
      </c>
      <c r="C23" s="164">
        <f>C21+C22</f>
        <v>0</v>
      </c>
    </row>
    <row r="24" spans="2:4" ht="15.75" x14ac:dyDescent="0.25">
      <c r="B24" s="65" t="s">
        <v>5</v>
      </c>
      <c r="C24" s="161">
        <f>C18-C23</f>
        <v>0</v>
      </c>
    </row>
    <row r="25" spans="2:4" ht="15.75" x14ac:dyDescent="0.25">
      <c r="B25" s="69" t="s">
        <v>11</v>
      </c>
      <c r="C25" s="162">
        <f>C13*0.165</f>
        <v>0</v>
      </c>
    </row>
    <row r="26" spans="2:4" ht="15.75" x14ac:dyDescent="0.25">
      <c r="B26" s="70" t="s">
        <v>12</v>
      </c>
      <c r="C26" s="165">
        <f>C13+C25</f>
        <v>0</v>
      </c>
    </row>
    <row r="28" spans="2:4" ht="15.75" x14ac:dyDescent="0.25">
      <c r="B28" s="205" t="s">
        <v>583</v>
      </c>
      <c r="C28" s="207"/>
      <c r="D28" s="27"/>
    </row>
    <row r="29" spans="2:4" ht="15.75" x14ac:dyDescent="0.25">
      <c r="B29" s="199" t="s">
        <v>605</v>
      </c>
      <c r="C29" s="201"/>
      <c r="D29" s="5"/>
    </row>
    <row r="30" spans="2:4" ht="16.5" customHeight="1" x14ac:dyDescent="0.25">
      <c r="B30" s="202" t="s">
        <v>584</v>
      </c>
      <c r="C30" s="204"/>
      <c r="D30" s="5"/>
    </row>
    <row r="32" spans="2:4" ht="15.75" x14ac:dyDescent="0.25">
      <c r="B32" s="26" t="s">
        <v>603</v>
      </c>
    </row>
    <row r="33" spans="2:2" ht="15.75" x14ac:dyDescent="0.25">
      <c r="B33" s="26" t="s">
        <v>604</v>
      </c>
    </row>
    <row r="34" spans="2:2" ht="15.75" x14ac:dyDescent="0.25">
      <c r="B34" s="25" t="s">
        <v>602</v>
      </c>
    </row>
  </sheetData>
  <sheetProtection algorithmName="SHA-512" hashValue="7c6OF7YeQ254jmD19THIsLgQoZtvzkaUiyXmcO/56sHkDmtLsRscQzVl3Y7WOHinDODZLF6hiaLEcNXOwsyvMA==" saltValue="f8bq1DXoASBV2ORw1HQEgg==" spinCount="100000" sheet="1" objects="1" scenarios="1"/>
  <mergeCells count="4">
    <mergeCell ref="B2:C2"/>
    <mergeCell ref="B28:C28"/>
    <mergeCell ref="B29:C29"/>
    <mergeCell ref="B30:C30"/>
  </mergeCells>
  <dataValidations count="2">
    <dataValidation type="list" allowBlank="1" showInputMessage="1" showErrorMessage="1" sqref="C10" xr:uid="{70B86076-20BE-48C1-8BF6-A97A7A8B1AAD}">
      <formula1>"DA, NE"</formula1>
    </dataValidation>
    <dataValidation type="list" allowBlank="1" showInputMessage="1" showErrorMessage="1" promptTitle="Izabrati grad/općinu" prompt="U padajućem izborniku nalazi se popis koji se filtrira upisom slova u polje" sqref="C5" xr:uid="{FD2CE499-7FB1-4E0E-B428-3B7A8331B307}">
      <formula1>PorezneStopeNaziviMjesta</formula1>
    </dataValidation>
  </dataValidations>
  <printOptions horizontalCentered="1" verticalCentered="1"/>
  <pageMargins left="0.39370078740157483" right="0.39370078740157483" top="0.39370078740157483" bottom="0.59055118110236227" header="0.31496062992125984" footer="0.31496062992125984"/>
  <pageSetup paperSize="9" orientation="portrait" horizontalDpi="1200" verticalDpi="1200" r:id="rId1"/>
  <headerFooter>
    <oddFooter>&amp;L&amp;10OP 2024&amp;C&amp;10RRiF-ov obrazac  ©  www.rrif.hr&amp;R&amp;10Stranica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CC4D-6332-464B-B72C-78F890D27E88}">
  <dimension ref="B2:H46"/>
  <sheetViews>
    <sheetView zoomScaleNormal="100" workbookViewId="0">
      <selection activeCell="H32" sqref="H32"/>
    </sheetView>
  </sheetViews>
  <sheetFormatPr defaultRowHeight="15" x14ac:dyDescent="0.25"/>
  <cols>
    <col min="1" max="1" width="2.85546875" style="1" customWidth="1"/>
    <col min="2" max="2" width="40" style="1" customWidth="1"/>
    <col min="3" max="6" width="25.7109375" style="1" customWidth="1"/>
    <col min="7" max="16384" width="9.140625" style="1"/>
  </cols>
  <sheetData>
    <row r="2" spans="2:8" ht="23.25" x14ac:dyDescent="0.25">
      <c r="B2" s="36" t="s">
        <v>593</v>
      </c>
      <c r="C2" s="36"/>
      <c r="D2" s="36"/>
      <c r="E2" s="36"/>
      <c r="F2" s="35"/>
      <c r="G2" s="35"/>
      <c r="H2" s="35"/>
    </row>
    <row r="3" spans="2:8" ht="12" customHeight="1" x14ac:dyDescent="0.25"/>
    <row r="4" spans="2:8" ht="21" customHeight="1" x14ac:dyDescent="0.25">
      <c r="B4" s="33" t="s">
        <v>21</v>
      </c>
      <c r="C4" s="33" t="s">
        <v>582</v>
      </c>
      <c r="D4" s="3"/>
    </row>
    <row r="5" spans="2:8" ht="15.75" x14ac:dyDescent="0.25">
      <c r="B5" s="72" t="s">
        <v>19</v>
      </c>
      <c r="C5" s="189" t="s">
        <v>581</v>
      </c>
      <c r="D5" s="4"/>
    </row>
    <row r="6" spans="2:8" ht="15.75" x14ac:dyDescent="0.25">
      <c r="B6" s="73" t="s">
        <v>7</v>
      </c>
      <c r="C6" s="71">
        <f>INDEX(PorezneStope,MATCH(C5,PorezneStopeNaziviMjesta,0),2)</f>
        <v>0.2</v>
      </c>
      <c r="D6" s="23"/>
    </row>
    <row r="7" spans="2:8" ht="15.75" x14ac:dyDescent="0.25">
      <c r="B7" s="73" t="s">
        <v>8</v>
      </c>
      <c r="C7" s="71">
        <f>INDEX(PorezneStope,MATCH(C5,PorezneStopeNaziviMjesta,0),3)</f>
        <v>0.3</v>
      </c>
      <c r="D7" s="23"/>
      <c r="E7" s="5"/>
      <c r="F7" s="5"/>
    </row>
    <row r="8" spans="2:8" ht="15.75" x14ac:dyDescent="0.25">
      <c r="B8" s="73" t="s">
        <v>3</v>
      </c>
      <c r="C8" s="190">
        <v>600</v>
      </c>
      <c r="D8" s="24"/>
      <c r="E8" s="5"/>
      <c r="F8" s="5"/>
    </row>
    <row r="9" spans="2:8" ht="15.75" x14ac:dyDescent="0.25">
      <c r="B9" s="73" t="s">
        <v>27</v>
      </c>
      <c r="C9" s="191" t="s">
        <v>28</v>
      </c>
      <c r="D9" s="142" t="s">
        <v>606</v>
      </c>
      <c r="E9" s="24"/>
      <c r="F9" s="6"/>
    </row>
    <row r="10" spans="2:8" ht="15.75" x14ac:dyDescent="0.25">
      <c r="B10" s="74" t="s">
        <v>589</v>
      </c>
      <c r="C10" s="192" t="s">
        <v>28</v>
      </c>
      <c r="D10" s="25"/>
      <c r="E10" s="24"/>
      <c r="F10" s="6"/>
    </row>
    <row r="11" spans="2:8" ht="12" customHeight="1" x14ac:dyDescent="0.25"/>
    <row r="12" spans="2:8" ht="15.75" hidden="1" x14ac:dyDescent="0.25">
      <c r="B12" s="33" t="s">
        <v>9</v>
      </c>
      <c r="C12" s="33" t="s">
        <v>15</v>
      </c>
      <c r="D12" s="33" t="s">
        <v>16</v>
      </c>
      <c r="E12" s="33" t="s">
        <v>17</v>
      </c>
      <c r="F12" s="33" t="s">
        <v>18</v>
      </c>
    </row>
    <row r="13" spans="2:8" ht="15.75" hidden="1" x14ac:dyDescent="0.25">
      <c r="B13" s="8" t="s">
        <v>0</v>
      </c>
      <c r="C13" s="40">
        <v>1000</v>
      </c>
      <c r="D13" s="40">
        <v>149.30000000000001</v>
      </c>
      <c r="E13" s="43">
        <f t="shared" ref="E13:E26" si="0">C13+D13</f>
        <v>1149.3</v>
      </c>
      <c r="F13" s="43">
        <f>C13+D13</f>
        <v>1149.3</v>
      </c>
    </row>
    <row r="14" spans="2:8" ht="31.5" hidden="1" x14ac:dyDescent="0.25">
      <c r="B14" s="8" t="s">
        <v>1</v>
      </c>
      <c r="C14" s="49" cm="1">
        <f t="array" ref="C14">_xlfn.IFS(C13&lt;=300,C13,AND(C13&gt;300,C13&lt;=700),300,AND(C13&gt;700,C13&lt;1300),(1300-C13)*0.5,C13&gt;=1300,0)</f>
        <v>150</v>
      </c>
      <c r="D14" s="49" cm="1">
        <f t="array" ref="D14">_xlfn.IFS((D13+C13)&lt;=300,D13+C13-C14,AND((D13+C13)&gt;300,(D13+C13)&lt;=700),300-C14,AND((D13+C13)&gt;700,(D13+C13)&lt;1300),((1300-(D13+C13))*0.5)-C14,D13+C13&gt;=1300,0-C14)</f>
        <v>-74.649999999999977</v>
      </c>
      <c r="E14" s="50">
        <f t="shared" si="0"/>
        <v>75.350000000000023</v>
      </c>
      <c r="F14" s="50" cm="1">
        <f t="array" ref="F14">_xlfn.IFS(F13&lt;=300,F13,AND(F13&gt;300,F13&lt;=700),300,AND(F13&gt;700,F13&lt;1300),(1300-F13)*0.5,F13&gt;=1300,0)</f>
        <v>75.350000000000023</v>
      </c>
    </row>
    <row r="15" spans="2:8" ht="15.75" hidden="1" x14ac:dyDescent="0.25">
      <c r="B15" s="13" t="s">
        <v>10</v>
      </c>
      <c r="C15" s="47">
        <f>C13-C14</f>
        <v>850</v>
      </c>
      <c r="D15" s="47">
        <f>D13-D14</f>
        <v>223.95</v>
      </c>
      <c r="E15" s="47">
        <f t="shared" si="0"/>
        <v>1073.95</v>
      </c>
      <c r="F15" s="53">
        <f>F13-F14</f>
        <v>1073.9499999999998</v>
      </c>
    </row>
    <row r="16" spans="2:8" ht="15.75" hidden="1" x14ac:dyDescent="0.25">
      <c r="B16" s="13" t="s">
        <v>13</v>
      </c>
      <c r="C16" s="41">
        <f>C15*0.15</f>
        <v>127.5</v>
      </c>
      <c r="D16" s="41">
        <f>D15*0.15</f>
        <v>33.592499999999994</v>
      </c>
      <c r="E16" s="41">
        <f t="shared" si="0"/>
        <v>161.0925</v>
      </c>
      <c r="F16" s="54">
        <f>F15*0.15</f>
        <v>161.09249999999997</v>
      </c>
    </row>
    <row r="17" spans="2:6" ht="15.75" hidden="1" x14ac:dyDescent="0.25">
      <c r="B17" s="13" t="s">
        <v>14</v>
      </c>
      <c r="C17" s="41">
        <f>C13*0.05</f>
        <v>50</v>
      </c>
      <c r="D17" s="41">
        <f>D13*0.05</f>
        <v>7.4650000000000007</v>
      </c>
      <c r="E17" s="41">
        <f t="shared" si="0"/>
        <v>57.465000000000003</v>
      </c>
      <c r="F17" s="54">
        <f>F13*0.05</f>
        <v>57.465000000000003</v>
      </c>
    </row>
    <row r="18" spans="2:6" ht="15.75" hidden="1" x14ac:dyDescent="0.25">
      <c r="B18" s="13" t="s">
        <v>2</v>
      </c>
      <c r="C18" s="44">
        <f>C13-C16-C17</f>
        <v>822.5</v>
      </c>
      <c r="D18" s="44">
        <f>D13-D16-D17</f>
        <v>108.24250000000001</v>
      </c>
      <c r="E18" s="44">
        <f t="shared" si="0"/>
        <v>930.74250000000006</v>
      </c>
      <c r="F18" s="55">
        <f>F13-F16-F17</f>
        <v>930.74249999999995</v>
      </c>
    </row>
    <row r="19" spans="2:6" ht="15.75" hidden="1" x14ac:dyDescent="0.25">
      <c r="B19" s="8" t="s">
        <v>3</v>
      </c>
      <c r="C19" s="48">
        <f>IF(C18&gt;=C8,C8,C18)</f>
        <v>600</v>
      </c>
      <c r="D19" s="48">
        <f>IF(C19=C8,0,C8-C19)</f>
        <v>0</v>
      </c>
      <c r="E19" s="48">
        <f t="shared" si="0"/>
        <v>600</v>
      </c>
      <c r="F19" s="51">
        <f>IF(F18&gt;=C8,C8,F18)</f>
        <v>600</v>
      </c>
    </row>
    <row r="20" spans="2:6" ht="15.75" hidden="1" x14ac:dyDescent="0.25">
      <c r="B20" s="13" t="s">
        <v>4</v>
      </c>
      <c r="C20" s="47">
        <f>IF(C18&gt;C19,C18-C19,0)</f>
        <v>222.5</v>
      </c>
      <c r="D20" s="47">
        <f>IF(D18&gt;D19,D18-D19,0)</f>
        <v>108.24250000000001</v>
      </c>
      <c r="E20" s="47">
        <f t="shared" si="0"/>
        <v>330.74250000000001</v>
      </c>
      <c r="F20" s="53">
        <f>IF(F18&gt;F19,F18-F19,0)</f>
        <v>330.74249999999995</v>
      </c>
    </row>
    <row r="21" spans="2:6" ht="15.75" hidden="1" x14ac:dyDescent="0.25">
      <c r="B21" s="13" t="s">
        <v>7</v>
      </c>
      <c r="C21" s="41">
        <f>IF(C20&lt;4200,C20*C6,4200*C6)</f>
        <v>44.5</v>
      </c>
      <c r="D21" s="41">
        <f>IF((D20+C20)&lt;4200,D20*C6,4200*C6-C21)</f>
        <v>21.648500000000002</v>
      </c>
      <c r="E21" s="41">
        <f t="shared" si="0"/>
        <v>66.148499999999999</v>
      </c>
      <c r="F21" s="54">
        <f>IF(F20&lt;4200,F20*C6,4200*C6)</f>
        <v>66.148499999999999</v>
      </c>
    </row>
    <row r="22" spans="2:6" ht="15.75" hidden="1" x14ac:dyDescent="0.25">
      <c r="B22" s="13" t="s">
        <v>8</v>
      </c>
      <c r="C22" s="41">
        <f>IF(C20&lt;4200,0,(C20-4200)*C7)</f>
        <v>0</v>
      </c>
      <c r="D22" s="41">
        <f>IF((D20+C20)&lt;4200,0,(D20+C20-4200)*C7)</f>
        <v>0</v>
      </c>
      <c r="E22" s="41">
        <f t="shared" si="0"/>
        <v>0</v>
      </c>
      <c r="F22" s="54">
        <f>IF(F20&lt;4200,0,(F20-4200)*C7)</f>
        <v>0</v>
      </c>
    </row>
    <row r="23" spans="2:6" ht="15.75" hidden="1" x14ac:dyDescent="0.25">
      <c r="B23" s="13" t="s">
        <v>6</v>
      </c>
      <c r="C23" s="44">
        <f>C21+C22</f>
        <v>44.5</v>
      </c>
      <c r="D23" s="44">
        <f>D21+D22</f>
        <v>21.648500000000002</v>
      </c>
      <c r="E23" s="44">
        <f t="shared" si="0"/>
        <v>66.148499999999999</v>
      </c>
      <c r="F23" s="55">
        <f>F21+F22</f>
        <v>66.148499999999999</v>
      </c>
    </row>
    <row r="24" spans="2:6" ht="15.75" hidden="1" x14ac:dyDescent="0.25">
      <c r="B24" s="8" t="s">
        <v>5</v>
      </c>
      <c r="C24" s="46">
        <f>C18-C23</f>
        <v>778</v>
      </c>
      <c r="D24" s="46">
        <f>D18-D23</f>
        <v>86.594000000000008</v>
      </c>
      <c r="E24" s="46">
        <f t="shared" si="0"/>
        <v>864.59400000000005</v>
      </c>
      <c r="F24" s="52">
        <f>F18-F23</f>
        <v>864.59399999999994</v>
      </c>
    </row>
    <row r="25" spans="2:6" ht="15.75" hidden="1" x14ac:dyDescent="0.25">
      <c r="B25" s="21" t="s">
        <v>11</v>
      </c>
      <c r="C25" s="45">
        <f>C13*0.165</f>
        <v>165</v>
      </c>
      <c r="D25" s="45">
        <f t="shared" ref="D25:F25" si="1">D13*0.165</f>
        <v>24.634500000000003</v>
      </c>
      <c r="E25" s="45">
        <f t="shared" si="0"/>
        <v>189.6345</v>
      </c>
      <c r="F25" s="56">
        <f t="shared" si="1"/>
        <v>189.6345</v>
      </c>
    </row>
    <row r="26" spans="2:6" ht="15.75" hidden="1" x14ac:dyDescent="0.25">
      <c r="B26" s="21" t="s">
        <v>12</v>
      </c>
      <c r="C26" s="42">
        <f>C13+C25</f>
        <v>1165</v>
      </c>
      <c r="D26" s="42">
        <f t="shared" ref="D26:F26" si="2">D13+D25</f>
        <v>173.93450000000001</v>
      </c>
      <c r="E26" s="42">
        <f t="shared" si="0"/>
        <v>1338.9345000000001</v>
      </c>
      <c r="F26" s="57">
        <f t="shared" si="2"/>
        <v>1338.9344999999998</v>
      </c>
    </row>
    <row r="27" spans="2:6" hidden="1" x14ac:dyDescent="0.25">
      <c r="C27" s="16"/>
      <c r="D27" s="16"/>
      <c r="E27" s="16"/>
      <c r="F27" s="16"/>
    </row>
    <row r="28" spans="2:6" ht="21" customHeight="1" x14ac:dyDescent="0.25">
      <c r="B28" s="33" t="s">
        <v>20</v>
      </c>
      <c r="C28" s="75" t="s">
        <v>590</v>
      </c>
      <c r="D28" s="33" t="s">
        <v>591</v>
      </c>
      <c r="E28" s="33" t="s">
        <v>592</v>
      </c>
      <c r="F28" s="3"/>
    </row>
    <row r="29" spans="2:6" ht="15.75" x14ac:dyDescent="0.25">
      <c r="B29" s="76" t="s">
        <v>0</v>
      </c>
      <c r="C29" s="193"/>
      <c r="D29" s="194"/>
      <c r="E29" s="143">
        <f>C29+D29</f>
        <v>0</v>
      </c>
      <c r="F29" s="30"/>
    </row>
    <row r="30" spans="2:6" ht="31.5" x14ac:dyDescent="0.25">
      <c r="B30" s="77" t="s">
        <v>1</v>
      </c>
      <c r="C30" s="144" cm="1">
        <f t="array" ref="C30">_xlfn.IFS(C29&lt;=300,C29,AND(C29&gt;300,C29&lt;=700),300,AND(C29&gt;700,C29&lt;1300),(1300-C29)*0.5,C29&gt;=1300,0)</f>
        <v>0</v>
      </c>
      <c r="D30" s="145" cm="1">
        <f t="array" ref="D30">IF(C10="DA",_xlfn.IFS((D29+C29)&lt;=300,D29+C29-C30,AND((D29+C29)&gt;300,(D29+C29)&lt;=700),300-C30,AND((D29+C29)&gt;700,(D29+C29)&lt;1300),((1300-(D29+C29))*0.5)-C30,D29+C29&gt;=1300,0-C30),0)</f>
        <v>0</v>
      </c>
      <c r="E30" s="146">
        <f t="shared" ref="E30:E42" si="3">C30+D30</f>
        <v>0</v>
      </c>
      <c r="F30" s="30"/>
    </row>
    <row r="31" spans="2:6" ht="15.75" x14ac:dyDescent="0.25">
      <c r="B31" s="78" t="s">
        <v>10</v>
      </c>
      <c r="C31" s="147">
        <f>C29-C30</f>
        <v>0</v>
      </c>
      <c r="D31" s="59">
        <f>D29-D30</f>
        <v>0</v>
      </c>
      <c r="E31" s="148">
        <f t="shared" si="3"/>
        <v>0</v>
      </c>
      <c r="F31" s="31"/>
    </row>
    <row r="32" spans="2:6" ht="15.75" x14ac:dyDescent="0.25">
      <c r="B32" s="78" t="s">
        <v>13</v>
      </c>
      <c r="C32" s="147">
        <f>IF(C9="DA",C31*0.15,C31*0.2)</f>
        <v>0</v>
      </c>
      <c r="D32" s="59">
        <f>IF(C9="DA",D31*0.15,D31*0.2)</f>
        <v>0</v>
      </c>
      <c r="E32" s="148">
        <f t="shared" si="3"/>
        <v>0</v>
      </c>
      <c r="F32" s="31"/>
    </row>
    <row r="33" spans="2:6" ht="15.75" x14ac:dyDescent="0.25">
      <c r="B33" s="78" t="s">
        <v>14</v>
      </c>
      <c r="C33" s="147">
        <f>IF(C9="DA",C29*0.05,0)</f>
        <v>0</v>
      </c>
      <c r="D33" s="59">
        <f>IF(C9="DA",D29*0.05,0)</f>
        <v>0</v>
      </c>
      <c r="E33" s="148">
        <f t="shared" si="3"/>
        <v>0</v>
      </c>
      <c r="F33" s="31"/>
    </row>
    <row r="34" spans="2:6" ht="15.75" x14ac:dyDescent="0.25">
      <c r="B34" s="79" t="s">
        <v>2</v>
      </c>
      <c r="C34" s="149">
        <f>C29-C32-C33</f>
        <v>0</v>
      </c>
      <c r="D34" s="150">
        <f>D29-D32-D33</f>
        <v>0</v>
      </c>
      <c r="E34" s="151">
        <f t="shared" si="3"/>
        <v>0</v>
      </c>
      <c r="F34" s="31"/>
    </row>
    <row r="35" spans="2:6" ht="15.75" x14ac:dyDescent="0.25">
      <c r="B35" s="77" t="s">
        <v>3</v>
      </c>
      <c r="C35" s="152">
        <f>IF(C34&gt;=C8,C8,C34)</f>
        <v>0</v>
      </c>
      <c r="D35" s="58" cm="1">
        <f t="array" ref="D35">_xlfn.IFS(C35=C8,0,C8-C35&gt;=D34,D34,C8-C35&lt;D34,C8-C35)</f>
        <v>0</v>
      </c>
      <c r="E35" s="146">
        <f t="shared" si="3"/>
        <v>0</v>
      </c>
      <c r="F35" s="30"/>
    </row>
    <row r="36" spans="2:6" ht="15.75" x14ac:dyDescent="0.25">
      <c r="B36" s="80" t="s">
        <v>4</v>
      </c>
      <c r="C36" s="153">
        <f>IF(C34&gt;C35,C34-C35,0)</f>
        <v>0</v>
      </c>
      <c r="D36" s="154">
        <f>IF(D34&gt;D35,D34-D35,0)</f>
        <v>0</v>
      </c>
      <c r="E36" s="155">
        <f t="shared" si="3"/>
        <v>0</v>
      </c>
      <c r="F36" s="31"/>
    </row>
    <row r="37" spans="2:6" ht="15.75" x14ac:dyDescent="0.25">
      <c r="B37" s="78" t="s">
        <v>7</v>
      </c>
      <c r="C37" s="147">
        <f>IF(C36&lt;5000,C36*C6,5000*C6)</f>
        <v>0</v>
      </c>
      <c r="D37" s="59">
        <f>IF((D36+C36)&lt;5000,D36*C6,5000*C6-C37)</f>
        <v>0</v>
      </c>
      <c r="E37" s="148">
        <f t="shared" si="3"/>
        <v>0</v>
      </c>
      <c r="F37" s="31"/>
    </row>
    <row r="38" spans="2:6" ht="15.75" x14ac:dyDescent="0.25">
      <c r="B38" s="78" t="s">
        <v>8</v>
      </c>
      <c r="C38" s="147">
        <f>IF(C36&lt;5000,0,(C36-5000)*C7)</f>
        <v>0</v>
      </c>
      <c r="D38" s="59">
        <f>IF((D36+C36)&lt;=5000,0,(D36+C36-5000)*C7-C38)</f>
        <v>0</v>
      </c>
      <c r="E38" s="148">
        <f t="shared" si="3"/>
        <v>0</v>
      </c>
      <c r="F38" s="31"/>
    </row>
    <row r="39" spans="2:6" ht="15.75" x14ac:dyDescent="0.25">
      <c r="B39" s="79" t="s">
        <v>6</v>
      </c>
      <c r="C39" s="149">
        <f>C37+C38</f>
        <v>0</v>
      </c>
      <c r="D39" s="150">
        <f>D37+D38</f>
        <v>0</v>
      </c>
      <c r="E39" s="151">
        <f t="shared" si="3"/>
        <v>0</v>
      </c>
      <c r="F39" s="31"/>
    </row>
    <row r="40" spans="2:6" ht="15.75" x14ac:dyDescent="0.25">
      <c r="B40" s="77" t="s">
        <v>5</v>
      </c>
      <c r="C40" s="144">
        <f>C34-C39</f>
        <v>0</v>
      </c>
      <c r="D40" s="145">
        <f>D34-D39</f>
        <v>0</v>
      </c>
      <c r="E40" s="146">
        <f t="shared" si="3"/>
        <v>0</v>
      </c>
      <c r="F40" s="30"/>
    </row>
    <row r="41" spans="2:6" ht="15.75" x14ac:dyDescent="0.25">
      <c r="B41" s="81" t="s">
        <v>11</v>
      </c>
      <c r="C41" s="156">
        <f>C29*0.165</f>
        <v>0</v>
      </c>
      <c r="D41" s="157">
        <f t="shared" ref="D41" si="4">D29*0.165</f>
        <v>0</v>
      </c>
      <c r="E41" s="155">
        <f t="shared" si="3"/>
        <v>0</v>
      </c>
      <c r="F41" s="32"/>
    </row>
    <row r="42" spans="2:6" ht="15.75" x14ac:dyDescent="0.25">
      <c r="B42" s="82" t="s">
        <v>12</v>
      </c>
      <c r="C42" s="158">
        <f>C29+C41</f>
        <v>0</v>
      </c>
      <c r="D42" s="159">
        <f>D29+D41</f>
        <v>0</v>
      </c>
      <c r="E42" s="160">
        <f t="shared" si="3"/>
        <v>0</v>
      </c>
      <c r="F42" s="32"/>
    </row>
    <row r="43" spans="2:6" ht="12" customHeight="1" x14ac:dyDescent="0.25"/>
    <row r="44" spans="2:6" ht="15.75" x14ac:dyDescent="0.25">
      <c r="B44" s="205" t="s">
        <v>583</v>
      </c>
      <c r="C44" s="206"/>
      <c r="D44" s="206"/>
      <c r="E44" s="37"/>
    </row>
    <row r="45" spans="2:6" ht="15.75" x14ac:dyDescent="0.25">
      <c r="B45" s="199" t="s">
        <v>605</v>
      </c>
      <c r="C45" s="200"/>
      <c r="D45" s="200"/>
      <c r="E45" s="38"/>
    </row>
    <row r="46" spans="2:6" ht="16.5" customHeight="1" x14ac:dyDescent="0.25">
      <c r="B46" s="202" t="s">
        <v>584</v>
      </c>
      <c r="C46" s="203"/>
      <c r="D46" s="203"/>
      <c r="E46" s="39"/>
    </row>
  </sheetData>
  <sheetProtection algorithmName="SHA-512" hashValue="CRMDlRlQS0e9cAHv+CWWVJ3n8CFSrvONKkpk63Kp7JmTwKdq+796Gc1iv+SrhVqyIIoR3aEVG27J+6lUwik/2Q==" saltValue="8pwANWDhW0ZyxRRc81EB4g==" spinCount="100000" sheet="1" objects="1" scenarios="1"/>
  <mergeCells count="3">
    <mergeCell ref="B44:D44"/>
    <mergeCell ref="B45:D45"/>
    <mergeCell ref="B46:D46"/>
  </mergeCells>
  <dataValidations count="2">
    <dataValidation type="list" allowBlank="1" showInputMessage="1" showErrorMessage="1" sqref="C9:C10" xr:uid="{397281AE-4BE8-426D-B8CA-53F306B931F6}">
      <formula1>"DA, NE"</formula1>
    </dataValidation>
    <dataValidation type="list" allowBlank="1" showInputMessage="1" showErrorMessage="1" promptTitle="Izabrati grad/općinu" prompt="U padajućem izborniku nalazi se popis koji se filtrira upisom slova u polje" sqref="C5" xr:uid="{682ED539-835B-4234-94AF-D498ECDDFD2A}">
      <formula1>PorezneStopeNaziviMjesta</formula1>
    </dataValidation>
  </dataValidations>
  <printOptions horizontalCentered="1" verticalCentered="1"/>
  <pageMargins left="0.39370078740157483" right="0.39370078740157483" top="0.39370078740157483" bottom="0.47244094488188981" header="0.31496062992125984" footer="0.23622047244094491"/>
  <pageSetup paperSize="9" scale="115" orientation="landscape" horizontalDpi="1200" verticalDpi="1200" r:id="rId1"/>
  <headerFooter>
    <oddFooter>&amp;L&amp;10OP 2024&amp;C&amp;10RRiF-ov obrazac  ©  www.rrif.hr&amp;R&amp;10Stranica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4608-F544-4732-AAD3-5918D5891B99}">
  <dimension ref="B2:H559"/>
  <sheetViews>
    <sheetView zoomScale="85" zoomScaleNormal="85" workbookViewId="0">
      <selection activeCell="F16" sqref="F16"/>
    </sheetView>
  </sheetViews>
  <sheetFormatPr defaultRowHeight="15" x14ac:dyDescent="0.25"/>
  <cols>
    <col min="1" max="1" width="2.85546875" customWidth="1"/>
    <col min="2" max="2" width="28.5703125" customWidth="1"/>
    <col min="3" max="4" width="17.140625" customWidth="1"/>
    <col min="6" max="6" width="22.140625" customWidth="1"/>
  </cols>
  <sheetData>
    <row r="2" spans="2:8" x14ac:dyDescent="0.25">
      <c r="B2" s="166" t="s">
        <v>19</v>
      </c>
      <c r="C2" s="167" t="s">
        <v>31</v>
      </c>
      <c r="D2" s="167" t="s">
        <v>32</v>
      </c>
    </row>
    <row r="3" spans="2:8" x14ac:dyDescent="0.25">
      <c r="B3" s="28" t="s">
        <v>581</v>
      </c>
      <c r="C3" s="29">
        <v>0.2</v>
      </c>
      <c r="D3" s="29">
        <v>0.3</v>
      </c>
    </row>
    <row r="4" spans="2:8" x14ac:dyDescent="0.25">
      <c r="B4" s="220" t="s">
        <v>33</v>
      </c>
      <c r="C4" s="221">
        <v>0.2</v>
      </c>
      <c r="D4" s="221">
        <v>0.3</v>
      </c>
      <c r="G4" s="195"/>
      <c r="H4" s="195"/>
    </row>
    <row r="5" spans="2:8" x14ac:dyDescent="0.25">
      <c r="B5" s="220" t="s">
        <v>34</v>
      </c>
      <c r="C5" s="221">
        <v>0.2</v>
      </c>
      <c r="D5" s="221">
        <v>0.3</v>
      </c>
      <c r="G5" s="195"/>
      <c r="H5" s="195"/>
    </row>
    <row r="6" spans="2:8" x14ac:dyDescent="0.25">
      <c r="B6" s="222" t="s">
        <v>35</v>
      </c>
      <c r="C6" s="223">
        <v>0.2</v>
      </c>
      <c r="D6" s="223">
        <v>0.3</v>
      </c>
      <c r="G6" s="195"/>
      <c r="H6" s="195"/>
    </row>
    <row r="7" spans="2:8" x14ac:dyDescent="0.25">
      <c r="B7" s="220" t="s">
        <v>36</v>
      </c>
      <c r="C7" s="221">
        <v>0.2</v>
      </c>
      <c r="D7" s="221">
        <v>0.3</v>
      </c>
      <c r="G7" s="195"/>
      <c r="H7" s="195"/>
    </row>
    <row r="8" spans="2:8" x14ac:dyDescent="0.25">
      <c r="B8" s="220" t="s">
        <v>37</v>
      </c>
      <c r="C8" s="221">
        <v>0.2</v>
      </c>
      <c r="D8" s="221">
        <v>0.3</v>
      </c>
      <c r="G8" s="195"/>
      <c r="H8" s="195"/>
    </row>
    <row r="9" spans="2:8" x14ac:dyDescent="0.25">
      <c r="B9" s="220" t="s">
        <v>38</v>
      </c>
      <c r="C9" s="221">
        <v>0.2</v>
      </c>
      <c r="D9" s="221">
        <v>0.3</v>
      </c>
      <c r="G9" s="195"/>
      <c r="H9" s="195"/>
    </row>
    <row r="10" spans="2:8" x14ac:dyDescent="0.25">
      <c r="B10" s="220" t="s">
        <v>39</v>
      </c>
      <c r="C10" s="221">
        <v>0.2</v>
      </c>
      <c r="D10" s="221">
        <v>0.3</v>
      </c>
      <c r="G10" s="195"/>
      <c r="H10" s="195"/>
    </row>
    <row r="11" spans="2:8" x14ac:dyDescent="0.25">
      <c r="B11" s="220" t="s">
        <v>40</v>
      </c>
      <c r="C11" s="221">
        <v>0.15</v>
      </c>
      <c r="D11" s="221">
        <v>0.25</v>
      </c>
      <c r="G11" s="195"/>
      <c r="H11" s="195"/>
    </row>
    <row r="12" spans="2:8" x14ac:dyDescent="0.25">
      <c r="B12" s="220" t="s">
        <v>41</v>
      </c>
      <c r="C12" s="221">
        <v>0.17</v>
      </c>
      <c r="D12" s="221">
        <v>0.27</v>
      </c>
      <c r="G12" s="195"/>
      <c r="H12" s="195"/>
    </row>
    <row r="13" spans="2:8" x14ac:dyDescent="0.25">
      <c r="B13" s="220" t="s">
        <v>42</v>
      </c>
      <c r="C13" s="221">
        <v>0.2</v>
      </c>
      <c r="D13" s="221">
        <v>0.3</v>
      </c>
      <c r="G13" s="195"/>
      <c r="H13" s="195"/>
    </row>
    <row r="14" spans="2:8" x14ac:dyDescent="0.25">
      <c r="B14" s="220" t="s">
        <v>43</v>
      </c>
      <c r="C14" s="221">
        <v>0.2</v>
      </c>
      <c r="D14" s="221">
        <v>0.3</v>
      </c>
      <c r="G14" s="195"/>
      <c r="H14" s="195"/>
    </row>
    <row r="15" spans="2:8" x14ac:dyDescent="0.25">
      <c r="B15" s="222" t="s">
        <v>44</v>
      </c>
      <c r="C15" s="223">
        <v>0.2</v>
      </c>
      <c r="D15" s="223">
        <v>0.3</v>
      </c>
      <c r="G15" s="195"/>
      <c r="H15" s="195"/>
    </row>
    <row r="16" spans="2:8" x14ac:dyDescent="0.25">
      <c r="B16" s="220" t="s">
        <v>45</v>
      </c>
      <c r="C16" s="221">
        <v>0.2</v>
      </c>
      <c r="D16" s="221">
        <v>0.3</v>
      </c>
      <c r="G16" s="195"/>
      <c r="H16" s="195"/>
    </row>
    <row r="17" spans="2:8" x14ac:dyDescent="0.25">
      <c r="B17" s="220" t="s">
        <v>46</v>
      </c>
      <c r="C17" s="221">
        <v>0.2</v>
      </c>
      <c r="D17" s="221">
        <v>0.25</v>
      </c>
      <c r="G17" s="195"/>
      <c r="H17" s="195"/>
    </row>
    <row r="18" spans="2:8" x14ac:dyDescent="0.25">
      <c r="B18" s="220" t="s">
        <v>47</v>
      </c>
      <c r="C18" s="221">
        <v>0.2</v>
      </c>
      <c r="D18" s="221">
        <v>0.3</v>
      </c>
      <c r="G18" s="195"/>
      <c r="H18" s="195"/>
    </row>
    <row r="19" spans="2:8" x14ac:dyDescent="0.25">
      <c r="B19" s="224" t="s">
        <v>48</v>
      </c>
      <c r="C19" s="225">
        <v>0.2</v>
      </c>
      <c r="D19" s="225">
        <v>0.3</v>
      </c>
      <c r="G19" s="195"/>
      <c r="H19" s="195"/>
    </row>
    <row r="20" spans="2:8" x14ac:dyDescent="0.25">
      <c r="B20" s="220" t="s">
        <v>49</v>
      </c>
      <c r="C20" s="221">
        <v>0.2</v>
      </c>
      <c r="D20" s="221">
        <v>0.3</v>
      </c>
      <c r="G20" s="195"/>
      <c r="H20" s="195"/>
    </row>
    <row r="21" spans="2:8" x14ac:dyDescent="0.25">
      <c r="B21" s="220" t="s">
        <v>50</v>
      </c>
      <c r="C21" s="221">
        <v>0.2</v>
      </c>
      <c r="D21" s="221">
        <v>0.3</v>
      </c>
      <c r="G21" s="195"/>
      <c r="H21" s="195"/>
    </row>
    <row r="22" spans="2:8" x14ac:dyDescent="0.25">
      <c r="B22" s="220" t="s">
        <v>51</v>
      </c>
      <c r="C22" s="221">
        <v>0.2</v>
      </c>
      <c r="D22" s="221">
        <v>0.3</v>
      </c>
      <c r="G22" s="195"/>
      <c r="H22" s="195"/>
    </row>
    <row r="23" spans="2:8" x14ac:dyDescent="0.25">
      <c r="B23" s="220" t="s">
        <v>52</v>
      </c>
      <c r="C23" s="221">
        <v>0.2</v>
      </c>
      <c r="D23" s="221">
        <v>0.3</v>
      </c>
      <c r="G23" s="195"/>
      <c r="H23" s="195"/>
    </row>
    <row r="24" spans="2:8" x14ac:dyDescent="0.25">
      <c r="B24" s="220" t="s">
        <v>53</v>
      </c>
      <c r="C24" s="221">
        <v>0.2</v>
      </c>
      <c r="D24" s="221">
        <v>0.3</v>
      </c>
      <c r="G24" s="195"/>
      <c r="H24" s="195"/>
    </row>
    <row r="25" spans="2:8" x14ac:dyDescent="0.25">
      <c r="B25" s="220" t="s">
        <v>54</v>
      </c>
      <c r="C25" s="221">
        <v>0.2</v>
      </c>
      <c r="D25" s="221">
        <v>0.3</v>
      </c>
      <c r="G25" s="195"/>
      <c r="H25" s="195"/>
    </row>
    <row r="26" spans="2:8" x14ac:dyDescent="0.25">
      <c r="B26" s="220" t="s">
        <v>55</v>
      </c>
      <c r="C26" s="221">
        <v>0.2</v>
      </c>
      <c r="D26" s="221">
        <v>0.3</v>
      </c>
      <c r="G26" s="195"/>
      <c r="H26" s="195"/>
    </row>
    <row r="27" spans="2:8" x14ac:dyDescent="0.25">
      <c r="B27" s="220" t="s">
        <v>56</v>
      </c>
      <c r="C27" s="221">
        <v>0.2</v>
      </c>
      <c r="D27" s="221">
        <v>0.3</v>
      </c>
      <c r="G27" s="195"/>
      <c r="H27" s="195"/>
    </row>
    <row r="28" spans="2:8" x14ac:dyDescent="0.25">
      <c r="B28" s="220" t="s">
        <v>57</v>
      </c>
      <c r="C28" s="221">
        <v>0.2</v>
      </c>
      <c r="D28" s="221">
        <v>0.3</v>
      </c>
      <c r="G28" s="195"/>
      <c r="H28" s="195"/>
    </row>
    <row r="29" spans="2:8" x14ac:dyDescent="0.25">
      <c r="B29" s="220" t="s">
        <v>58</v>
      </c>
      <c r="C29" s="221">
        <v>0.2</v>
      </c>
      <c r="D29" s="221">
        <v>0.3</v>
      </c>
      <c r="G29" s="195"/>
      <c r="H29" s="195"/>
    </row>
    <row r="30" spans="2:8" x14ac:dyDescent="0.25">
      <c r="B30" s="220" t="s">
        <v>59</v>
      </c>
      <c r="C30" s="221">
        <v>0.18</v>
      </c>
      <c r="D30" s="221">
        <v>0.25</v>
      </c>
      <c r="G30" s="195"/>
      <c r="H30" s="195"/>
    </row>
    <row r="31" spans="2:8" x14ac:dyDescent="0.25">
      <c r="B31" s="220" t="s">
        <v>60</v>
      </c>
      <c r="C31" s="221">
        <v>0.2</v>
      </c>
      <c r="D31" s="221">
        <v>0.3</v>
      </c>
      <c r="G31" s="195"/>
      <c r="H31" s="195"/>
    </row>
    <row r="32" spans="2:8" x14ac:dyDescent="0.25">
      <c r="B32" s="220" t="s">
        <v>61</v>
      </c>
      <c r="C32" s="221">
        <v>0.2</v>
      </c>
      <c r="D32" s="221">
        <v>0.3</v>
      </c>
      <c r="G32" s="195"/>
      <c r="H32" s="195"/>
    </row>
    <row r="33" spans="2:8" x14ac:dyDescent="0.25">
      <c r="B33" s="220" t="s">
        <v>62</v>
      </c>
      <c r="C33" s="221">
        <v>0.2</v>
      </c>
      <c r="D33" s="221">
        <v>0.3</v>
      </c>
      <c r="G33" s="195"/>
      <c r="H33" s="195"/>
    </row>
    <row r="34" spans="2:8" x14ac:dyDescent="0.25">
      <c r="B34" s="220" t="s">
        <v>63</v>
      </c>
      <c r="C34" s="221">
        <v>0.2</v>
      </c>
      <c r="D34" s="221">
        <v>0.3</v>
      </c>
      <c r="G34" s="195"/>
      <c r="H34" s="195"/>
    </row>
    <row r="35" spans="2:8" x14ac:dyDescent="0.25">
      <c r="B35" s="220" t="s">
        <v>64</v>
      </c>
      <c r="C35" s="221">
        <v>0.2</v>
      </c>
      <c r="D35" s="221">
        <v>0.3</v>
      </c>
      <c r="G35" s="195"/>
      <c r="H35" s="195"/>
    </row>
    <row r="36" spans="2:8" x14ac:dyDescent="0.25">
      <c r="B36" s="220" t="s">
        <v>65</v>
      </c>
      <c r="C36" s="221">
        <v>0.2</v>
      </c>
      <c r="D36" s="221">
        <v>0.3</v>
      </c>
      <c r="G36" s="195"/>
      <c r="H36" s="195"/>
    </row>
    <row r="37" spans="2:8" x14ac:dyDescent="0.25">
      <c r="B37" s="220" t="s">
        <v>66</v>
      </c>
      <c r="C37" s="221">
        <v>0.2</v>
      </c>
      <c r="D37" s="221">
        <v>0.3</v>
      </c>
      <c r="G37" s="195"/>
      <c r="H37" s="195"/>
    </row>
    <row r="38" spans="2:8" x14ac:dyDescent="0.25">
      <c r="B38" s="220" t="s">
        <v>67</v>
      </c>
      <c r="C38" s="221">
        <v>0.2</v>
      </c>
      <c r="D38" s="221">
        <v>0.3</v>
      </c>
      <c r="G38" s="195"/>
      <c r="H38" s="195"/>
    </row>
    <row r="39" spans="2:8" x14ac:dyDescent="0.25">
      <c r="B39" s="220" t="s">
        <v>68</v>
      </c>
      <c r="C39" s="221">
        <v>0.2</v>
      </c>
      <c r="D39" s="221">
        <v>0.3</v>
      </c>
      <c r="G39" s="195"/>
      <c r="H39" s="195"/>
    </row>
    <row r="40" spans="2:8" x14ac:dyDescent="0.25">
      <c r="B40" s="220" t="s">
        <v>69</v>
      </c>
      <c r="C40" s="221">
        <v>0.2</v>
      </c>
      <c r="D40" s="221">
        <v>0.3</v>
      </c>
      <c r="G40" s="195"/>
      <c r="H40" s="195"/>
    </row>
    <row r="41" spans="2:8" x14ac:dyDescent="0.25">
      <c r="B41" s="222" t="s">
        <v>70</v>
      </c>
      <c r="C41" s="223">
        <v>0.2</v>
      </c>
      <c r="D41" s="223">
        <v>0.3</v>
      </c>
      <c r="G41" s="195"/>
      <c r="H41" s="195"/>
    </row>
    <row r="42" spans="2:8" x14ac:dyDescent="0.25">
      <c r="B42" s="220" t="s">
        <v>71</v>
      </c>
      <c r="C42" s="221">
        <v>0.2</v>
      </c>
      <c r="D42" s="221">
        <v>0.3</v>
      </c>
      <c r="G42" s="195"/>
      <c r="H42" s="195"/>
    </row>
    <row r="43" spans="2:8" x14ac:dyDescent="0.25">
      <c r="B43" s="222" t="s">
        <v>72</v>
      </c>
      <c r="C43" s="223">
        <v>0.2</v>
      </c>
      <c r="D43" s="223">
        <v>0.3</v>
      </c>
      <c r="G43" s="195"/>
      <c r="H43" s="195"/>
    </row>
    <row r="44" spans="2:8" x14ac:dyDescent="0.25">
      <c r="B44" s="220" t="s">
        <v>73</v>
      </c>
      <c r="C44" s="221">
        <v>0.2</v>
      </c>
      <c r="D44" s="221">
        <v>0.3</v>
      </c>
      <c r="G44" s="195"/>
      <c r="H44" s="195"/>
    </row>
    <row r="45" spans="2:8" x14ac:dyDescent="0.25">
      <c r="B45" s="220" t="s">
        <v>74</v>
      </c>
      <c r="C45" s="221">
        <v>0.2</v>
      </c>
      <c r="D45" s="221">
        <v>0.3</v>
      </c>
      <c r="G45" s="195"/>
      <c r="H45" s="195"/>
    </row>
    <row r="46" spans="2:8" x14ac:dyDescent="0.25">
      <c r="B46" s="220" t="s">
        <v>75</v>
      </c>
      <c r="C46" s="221">
        <v>0.2</v>
      </c>
      <c r="D46" s="221">
        <v>0.3</v>
      </c>
      <c r="G46" s="195"/>
      <c r="H46" s="195"/>
    </row>
    <row r="47" spans="2:8" x14ac:dyDescent="0.25">
      <c r="B47" s="220" t="s">
        <v>76</v>
      </c>
      <c r="C47" s="221">
        <v>0.2</v>
      </c>
      <c r="D47" s="221">
        <v>0.3</v>
      </c>
      <c r="G47" s="195"/>
      <c r="H47" s="195"/>
    </row>
    <row r="48" spans="2:8" x14ac:dyDescent="0.25">
      <c r="B48" s="220" t="s">
        <v>77</v>
      </c>
      <c r="C48" s="221">
        <v>0.2</v>
      </c>
      <c r="D48" s="221">
        <v>0.3</v>
      </c>
      <c r="G48" s="195"/>
      <c r="H48" s="195"/>
    </row>
    <row r="49" spans="2:8" x14ac:dyDescent="0.25">
      <c r="B49" s="220" t="s">
        <v>78</v>
      </c>
      <c r="C49" s="221">
        <v>0.2</v>
      </c>
      <c r="D49" s="221">
        <v>0.3</v>
      </c>
      <c r="G49" s="195"/>
      <c r="H49" s="195"/>
    </row>
    <row r="50" spans="2:8" x14ac:dyDescent="0.25">
      <c r="B50" s="222" t="s">
        <v>79</v>
      </c>
      <c r="C50" s="223">
        <v>0.21</v>
      </c>
      <c r="D50" s="223">
        <v>0.31</v>
      </c>
      <c r="G50" s="195"/>
      <c r="H50" s="195"/>
    </row>
    <row r="51" spans="2:8" x14ac:dyDescent="0.25">
      <c r="B51" s="220" t="s">
        <v>80</v>
      </c>
      <c r="C51" s="221">
        <v>0.2</v>
      </c>
      <c r="D51" s="221">
        <v>0.3</v>
      </c>
      <c r="G51" s="195"/>
      <c r="H51" s="195"/>
    </row>
    <row r="52" spans="2:8" x14ac:dyDescent="0.25">
      <c r="B52" s="220" t="s">
        <v>81</v>
      </c>
      <c r="C52" s="221">
        <v>0.2</v>
      </c>
      <c r="D52" s="221">
        <v>0.3</v>
      </c>
      <c r="G52" s="195"/>
      <c r="H52" s="195"/>
    </row>
    <row r="53" spans="2:8" x14ac:dyDescent="0.25">
      <c r="B53" s="220" t="s">
        <v>82</v>
      </c>
      <c r="C53" s="221">
        <v>0.2</v>
      </c>
      <c r="D53" s="221">
        <v>0.3</v>
      </c>
      <c r="G53" s="195"/>
      <c r="H53" s="195"/>
    </row>
    <row r="54" spans="2:8" x14ac:dyDescent="0.25">
      <c r="B54" s="220" t="s">
        <v>83</v>
      </c>
      <c r="C54" s="221">
        <v>0.2</v>
      </c>
      <c r="D54" s="221">
        <v>0.3</v>
      </c>
      <c r="G54" s="195"/>
      <c r="H54" s="195"/>
    </row>
    <row r="55" spans="2:8" x14ac:dyDescent="0.25">
      <c r="B55" s="220" t="s">
        <v>84</v>
      </c>
      <c r="C55" s="221">
        <v>0.2</v>
      </c>
      <c r="D55" s="221">
        <v>0.3</v>
      </c>
      <c r="G55" s="195"/>
      <c r="H55" s="195"/>
    </row>
    <row r="56" spans="2:8" x14ac:dyDescent="0.25">
      <c r="B56" s="220" t="s">
        <v>85</v>
      </c>
      <c r="C56" s="221">
        <v>0.2</v>
      </c>
      <c r="D56" s="221">
        <v>0.3</v>
      </c>
      <c r="G56" s="195"/>
      <c r="H56" s="195"/>
    </row>
    <row r="57" spans="2:8" x14ac:dyDescent="0.25">
      <c r="B57" s="220" t="s">
        <v>86</v>
      </c>
      <c r="C57" s="221">
        <v>0.2</v>
      </c>
      <c r="D57" s="221">
        <v>0.3</v>
      </c>
      <c r="G57" s="195"/>
      <c r="H57" s="195"/>
    </row>
    <row r="58" spans="2:8" x14ac:dyDescent="0.25">
      <c r="B58" s="220" t="s">
        <v>87</v>
      </c>
      <c r="C58" s="221">
        <v>0.2</v>
      </c>
      <c r="D58" s="221">
        <v>0.3</v>
      </c>
      <c r="G58" s="195"/>
      <c r="H58" s="195"/>
    </row>
    <row r="59" spans="2:8" x14ac:dyDescent="0.25">
      <c r="B59" s="220" t="s">
        <v>88</v>
      </c>
      <c r="C59" s="221">
        <v>0.2</v>
      </c>
      <c r="D59" s="221">
        <v>0.3</v>
      </c>
      <c r="G59" s="195"/>
      <c r="H59" s="195"/>
    </row>
    <row r="60" spans="2:8" x14ac:dyDescent="0.25">
      <c r="B60" s="220" t="s">
        <v>89</v>
      </c>
      <c r="C60" s="221">
        <v>0.2</v>
      </c>
      <c r="D60" s="221">
        <v>0.3</v>
      </c>
      <c r="G60" s="195"/>
      <c r="H60" s="195"/>
    </row>
    <row r="61" spans="2:8" x14ac:dyDescent="0.25">
      <c r="B61" s="222" t="s">
        <v>90</v>
      </c>
      <c r="C61" s="223">
        <v>0.19</v>
      </c>
      <c r="D61" s="223">
        <v>0.3</v>
      </c>
      <c r="G61" s="195"/>
      <c r="H61" s="195"/>
    </row>
    <row r="62" spans="2:8" x14ac:dyDescent="0.25">
      <c r="B62" s="220" t="s">
        <v>91</v>
      </c>
      <c r="C62" s="221">
        <v>0.2</v>
      </c>
      <c r="D62" s="221">
        <v>0.3</v>
      </c>
      <c r="G62" s="195"/>
      <c r="H62" s="195"/>
    </row>
    <row r="63" spans="2:8" x14ac:dyDescent="0.25">
      <c r="B63" s="220" t="s">
        <v>92</v>
      </c>
      <c r="C63" s="221">
        <v>0.2</v>
      </c>
      <c r="D63" s="221">
        <v>0.25</v>
      </c>
      <c r="G63" s="195"/>
      <c r="H63" s="195"/>
    </row>
    <row r="64" spans="2:8" x14ac:dyDescent="0.25">
      <c r="B64" s="220" t="s">
        <v>93</v>
      </c>
      <c r="C64" s="221">
        <v>0.2</v>
      </c>
      <c r="D64" s="221">
        <v>0.3</v>
      </c>
      <c r="G64" s="195"/>
      <c r="H64" s="195"/>
    </row>
    <row r="65" spans="2:8" x14ac:dyDescent="0.25">
      <c r="B65" s="220" t="s">
        <v>94</v>
      </c>
      <c r="C65" s="221">
        <v>0.2</v>
      </c>
      <c r="D65" s="221">
        <v>0.3</v>
      </c>
      <c r="G65" s="195"/>
      <c r="H65" s="195"/>
    </row>
    <row r="66" spans="2:8" x14ac:dyDescent="0.25">
      <c r="B66" s="220" t="s">
        <v>95</v>
      </c>
      <c r="C66" s="221">
        <v>0.2</v>
      </c>
      <c r="D66" s="221">
        <v>0.3</v>
      </c>
      <c r="G66" s="195"/>
      <c r="H66" s="195"/>
    </row>
    <row r="67" spans="2:8" x14ac:dyDescent="0.25">
      <c r="B67" s="220" t="s">
        <v>96</v>
      </c>
      <c r="C67" s="221">
        <v>0.2</v>
      </c>
      <c r="D67" s="221">
        <v>0.3</v>
      </c>
      <c r="G67" s="195"/>
      <c r="H67" s="195"/>
    </row>
    <row r="68" spans="2:8" x14ac:dyDescent="0.25">
      <c r="B68" s="220" t="s">
        <v>97</v>
      </c>
      <c r="C68" s="221">
        <v>0.2</v>
      </c>
      <c r="D68" s="221">
        <v>0.25</v>
      </c>
      <c r="G68" s="195"/>
      <c r="H68" s="195"/>
    </row>
    <row r="69" spans="2:8" x14ac:dyDescent="0.25">
      <c r="B69" s="222" t="s">
        <v>98</v>
      </c>
      <c r="C69" s="223">
        <v>0.2</v>
      </c>
      <c r="D69" s="223">
        <v>0.3</v>
      </c>
      <c r="G69" s="195"/>
      <c r="H69" s="195"/>
    </row>
    <row r="70" spans="2:8" x14ac:dyDescent="0.25">
      <c r="B70" s="220" t="s">
        <v>99</v>
      </c>
      <c r="C70" s="221">
        <v>0.2</v>
      </c>
      <c r="D70" s="221">
        <v>0.3</v>
      </c>
      <c r="G70" s="195"/>
      <c r="H70" s="195"/>
    </row>
    <row r="71" spans="2:8" x14ac:dyDescent="0.25">
      <c r="B71" s="220" t="s">
        <v>100</v>
      </c>
      <c r="C71" s="221">
        <v>0.2</v>
      </c>
      <c r="D71" s="221">
        <v>0.3</v>
      </c>
      <c r="G71" s="195"/>
      <c r="H71" s="195"/>
    </row>
    <row r="72" spans="2:8" x14ac:dyDescent="0.25">
      <c r="B72" s="220" t="s">
        <v>101</v>
      </c>
      <c r="C72" s="221">
        <v>0.2</v>
      </c>
      <c r="D72" s="221">
        <v>0.3</v>
      </c>
      <c r="G72" s="195"/>
      <c r="H72" s="195"/>
    </row>
    <row r="73" spans="2:8" x14ac:dyDescent="0.25">
      <c r="B73" s="220" t="s">
        <v>102</v>
      </c>
      <c r="C73" s="221">
        <v>0.2</v>
      </c>
      <c r="D73" s="221">
        <v>0.3</v>
      </c>
      <c r="G73" s="195"/>
      <c r="H73" s="195"/>
    </row>
    <row r="74" spans="2:8" x14ac:dyDescent="0.25">
      <c r="B74" s="220" t="s">
        <v>103</v>
      </c>
      <c r="C74" s="221">
        <v>0.2</v>
      </c>
      <c r="D74" s="221">
        <v>0.3</v>
      </c>
      <c r="G74" s="195"/>
      <c r="H74" s="195"/>
    </row>
    <row r="75" spans="2:8" x14ac:dyDescent="0.25">
      <c r="B75" s="220" t="s">
        <v>104</v>
      </c>
      <c r="C75" s="221">
        <v>0.2</v>
      </c>
      <c r="D75" s="221">
        <v>0.3</v>
      </c>
      <c r="G75" s="195"/>
      <c r="H75" s="195"/>
    </row>
    <row r="76" spans="2:8" x14ac:dyDescent="0.25">
      <c r="B76" s="222" t="s">
        <v>105</v>
      </c>
      <c r="C76" s="223">
        <v>0.2</v>
      </c>
      <c r="D76" s="223">
        <v>0.3</v>
      </c>
      <c r="G76" s="195"/>
      <c r="H76" s="195"/>
    </row>
    <row r="77" spans="2:8" x14ac:dyDescent="0.25">
      <c r="B77" s="222" t="s">
        <v>106</v>
      </c>
      <c r="C77" s="223">
        <v>0.2</v>
      </c>
      <c r="D77" s="223">
        <v>0.3</v>
      </c>
      <c r="G77" s="195"/>
      <c r="H77" s="195"/>
    </row>
    <row r="78" spans="2:8" x14ac:dyDescent="0.25">
      <c r="B78" s="220" t="s">
        <v>107</v>
      </c>
      <c r="C78" s="221">
        <v>0.2</v>
      </c>
      <c r="D78" s="221">
        <v>0.3</v>
      </c>
      <c r="G78" s="195"/>
      <c r="H78" s="195"/>
    </row>
    <row r="79" spans="2:8" x14ac:dyDescent="0.25">
      <c r="B79" s="220" t="s">
        <v>108</v>
      </c>
      <c r="C79" s="221">
        <v>0.2</v>
      </c>
      <c r="D79" s="221">
        <v>0.3</v>
      </c>
      <c r="G79" s="195"/>
      <c r="H79" s="195"/>
    </row>
    <row r="80" spans="2:8" x14ac:dyDescent="0.25">
      <c r="B80" s="220" t="s">
        <v>109</v>
      </c>
      <c r="C80" s="221">
        <v>0.2</v>
      </c>
      <c r="D80" s="221">
        <v>0.3</v>
      </c>
      <c r="G80" s="195"/>
      <c r="H80" s="195"/>
    </row>
    <row r="81" spans="2:8" x14ac:dyDescent="0.25">
      <c r="B81" s="220" t="s">
        <v>110</v>
      </c>
      <c r="C81" s="221">
        <v>0.2</v>
      </c>
      <c r="D81" s="221">
        <v>0.3</v>
      </c>
      <c r="G81" s="195"/>
      <c r="H81" s="195"/>
    </row>
    <row r="82" spans="2:8" x14ac:dyDescent="0.25">
      <c r="B82" s="222" t="s">
        <v>111</v>
      </c>
      <c r="C82" s="223">
        <v>0.21</v>
      </c>
      <c r="D82" s="223">
        <v>0.31</v>
      </c>
      <c r="G82" s="195"/>
      <c r="H82" s="195"/>
    </row>
    <row r="83" spans="2:8" x14ac:dyDescent="0.25">
      <c r="B83" s="222" t="s">
        <v>112</v>
      </c>
      <c r="C83" s="223">
        <v>0.2</v>
      </c>
      <c r="D83" s="223">
        <v>0.3</v>
      </c>
      <c r="G83" s="195"/>
      <c r="H83" s="195"/>
    </row>
    <row r="84" spans="2:8" x14ac:dyDescent="0.25">
      <c r="B84" s="220" t="s">
        <v>113</v>
      </c>
      <c r="C84" s="221">
        <v>0.2</v>
      </c>
      <c r="D84" s="221">
        <v>0.3</v>
      </c>
      <c r="G84" s="195"/>
      <c r="H84" s="195"/>
    </row>
    <row r="85" spans="2:8" x14ac:dyDescent="0.25">
      <c r="B85" s="220" t="s">
        <v>114</v>
      </c>
      <c r="C85" s="221">
        <v>0.2</v>
      </c>
      <c r="D85" s="221">
        <v>0.3</v>
      </c>
      <c r="G85" s="195"/>
      <c r="H85" s="195"/>
    </row>
    <row r="86" spans="2:8" x14ac:dyDescent="0.25">
      <c r="B86" s="220" t="s">
        <v>115</v>
      </c>
      <c r="C86" s="221">
        <v>0.2</v>
      </c>
      <c r="D86" s="221">
        <v>0.3</v>
      </c>
      <c r="G86" s="195"/>
      <c r="H86" s="195"/>
    </row>
    <row r="87" spans="2:8" x14ac:dyDescent="0.25">
      <c r="B87" s="220" t="s">
        <v>116</v>
      </c>
      <c r="C87" s="221">
        <v>0.2</v>
      </c>
      <c r="D87" s="221">
        <v>0.3</v>
      </c>
      <c r="G87" s="195"/>
      <c r="H87" s="195"/>
    </row>
    <row r="88" spans="2:8" x14ac:dyDescent="0.25">
      <c r="B88" s="220" t="s">
        <v>117</v>
      </c>
      <c r="C88" s="221">
        <v>0.2</v>
      </c>
      <c r="D88" s="221">
        <v>0.3</v>
      </c>
      <c r="G88" s="195"/>
      <c r="H88" s="195"/>
    </row>
    <row r="89" spans="2:8" x14ac:dyDescent="0.25">
      <c r="B89" s="220" t="s">
        <v>118</v>
      </c>
      <c r="C89" s="221">
        <v>0.2</v>
      </c>
      <c r="D89" s="221">
        <v>0.3</v>
      </c>
      <c r="G89" s="195"/>
      <c r="H89" s="195"/>
    </row>
    <row r="90" spans="2:8" x14ac:dyDescent="0.25">
      <c r="B90" s="222" t="s">
        <v>119</v>
      </c>
      <c r="C90" s="223">
        <v>0.2</v>
      </c>
      <c r="D90" s="223">
        <v>0.3</v>
      </c>
      <c r="G90" s="195"/>
      <c r="H90" s="195"/>
    </row>
    <row r="91" spans="2:8" x14ac:dyDescent="0.25">
      <c r="B91" s="222" t="s">
        <v>120</v>
      </c>
      <c r="C91" s="223">
        <v>0.2</v>
      </c>
      <c r="D91" s="223">
        <v>0.3</v>
      </c>
      <c r="G91" s="195"/>
      <c r="H91" s="195"/>
    </row>
    <row r="92" spans="2:8" x14ac:dyDescent="0.25">
      <c r="B92" s="220" t="s">
        <v>121</v>
      </c>
      <c r="C92" s="221">
        <v>0.2</v>
      </c>
      <c r="D92" s="221">
        <v>0.3</v>
      </c>
      <c r="G92" s="195"/>
      <c r="H92" s="195"/>
    </row>
    <row r="93" spans="2:8" x14ac:dyDescent="0.25">
      <c r="B93" s="220" t="s">
        <v>122</v>
      </c>
      <c r="C93" s="221">
        <v>0.2</v>
      </c>
      <c r="D93" s="221">
        <v>0.3</v>
      </c>
      <c r="G93" s="195"/>
      <c r="H93" s="195"/>
    </row>
    <row r="94" spans="2:8" x14ac:dyDescent="0.25">
      <c r="B94" s="220" t="s">
        <v>123</v>
      </c>
      <c r="C94" s="221">
        <v>0.2</v>
      </c>
      <c r="D94" s="221">
        <v>0.3</v>
      </c>
      <c r="G94" s="195"/>
      <c r="H94" s="195"/>
    </row>
    <row r="95" spans="2:8" x14ac:dyDescent="0.25">
      <c r="B95" s="220" t="s">
        <v>124</v>
      </c>
      <c r="C95" s="221">
        <v>0.2</v>
      </c>
      <c r="D95" s="221">
        <v>0.25</v>
      </c>
      <c r="G95" s="195"/>
      <c r="H95" s="195"/>
    </row>
    <row r="96" spans="2:8" x14ac:dyDescent="0.25">
      <c r="B96" s="220" t="s">
        <v>125</v>
      </c>
      <c r="C96" s="221">
        <v>0.2</v>
      </c>
      <c r="D96" s="221">
        <v>0.3</v>
      </c>
      <c r="G96" s="195"/>
      <c r="H96" s="195"/>
    </row>
    <row r="97" spans="2:8" x14ac:dyDescent="0.25">
      <c r="B97" s="220" t="s">
        <v>126</v>
      </c>
      <c r="C97" s="221">
        <v>0.2</v>
      </c>
      <c r="D97" s="221">
        <v>0.3</v>
      </c>
      <c r="G97" s="195"/>
      <c r="H97" s="195"/>
    </row>
    <row r="98" spans="2:8" x14ac:dyDescent="0.25">
      <c r="B98" s="220" t="s">
        <v>127</v>
      </c>
      <c r="C98" s="221">
        <v>0.2</v>
      </c>
      <c r="D98" s="221">
        <v>0.3</v>
      </c>
      <c r="G98" s="195"/>
      <c r="H98" s="195"/>
    </row>
    <row r="99" spans="2:8" x14ac:dyDescent="0.25">
      <c r="B99" s="220" t="s">
        <v>128</v>
      </c>
      <c r="C99" s="221">
        <v>0.2</v>
      </c>
      <c r="D99" s="221">
        <v>0.3</v>
      </c>
      <c r="G99" s="195"/>
      <c r="H99" s="195"/>
    </row>
    <row r="100" spans="2:8" x14ac:dyDescent="0.25">
      <c r="B100" s="220" t="s">
        <v>129</v>
      </c>
      <c r="C100" s="221">
        <v>0.2</v>
      </c>
      <c r="D100" s="221">
        <v>0.3</v>
      </c>
      <c r="G100" s="195"/>
      <c r="H100" s="195"/>
    </row>
    <row r="101" spans="2:8" x14ac:dyDescent="0.25">
      <c r="B101" s="222" t="s">
        <v>130</v>
      </c>
      <c r="C101" s="223">
        <v>0.21</v>
      </c>
      <c r="D101" s="223">
        <v>0.31</v>
      </c>
      <c r="G101" s="195"/>
      <c r="H101" s="195"/>
    </row>
    <row r="102" spans="2:8" x14ac:dyDescent="0.25">
      <c r="B102" s="220" t="s">
        <v>131</v>
      </c>
      <c r="C102" s="221">
        <v>0.2</v>
      </c>
      <c r="D102" s="221">
        <v>0.3</v>
      </c>
      <c r="G102" s="195"/>
      <c r="H102" s="195"/>
    </row>
    <row r="103" spans="2:8" x14ac:dyDescent="0.25">
      <c r="B103" s="220" t="s">
        <v>132</v>
      </c>
      <c r="C103" s="221">
        <v>0.2</v>
      </c>
      <c r="D103" s="221">
        <v>0.3</v>
      </c>
      <c r="G103" s="195"/>
      <c r="H103" s="195"/>
    </row>
    <row r="104" spans="2:8" x14ac:dyDescent="0.25">
      <c r="B104" s="220" t="s">
        <v>133</v>
      </c>
      <c r="C104" s="221">
        <v>0.2</v>
      </c>
      <c r="D104" s="221">
        <v>0.3</v>
      </c>
      <c r="G104" s="195"/>
      <c r="H104" s="195"/>
    </row>
    <row r="105" spans="2:8" x14ac:dyDescent="0.25">
      <c r="B105" s="220" t="s">
        <v>134</v>
      </c>
      <c r="C105" s="221">
        <v>0.2</v>
      </c>
      <c r="D105" s="221">
        <v>0.3</v>
      </c>
      <c r="G105" s="195"/>
      <c r="H105" s="195"/>
    </row>
    <row r="106" spans="2:8" x14ac:dyDescent="0.25">
      <c r="B106" s="220" t="s">
        <v>135</v>
      </c>
      <c r="C106" s="221">
        <v>0.2</v>
      </c>
      <c r="D106" s="221">
        <v>0.3</v>
      </c>
      <c r="G106" s="195"/>
      <c r="H106" s="195"/>
    </row>
    <row r="107" spans="2:8" x14ac:dyDescent="0.25">
      <c r="B107" s="220" t="s">
        <v>136</v>
      </c>
      <c r="C107" s="221">
        <v>0.2</v>
      </c>
      <c r="D107" s="221">
        <v>0.3</v>
      </c>
      <c r="G107" s="195"/>
      <c r="H107" s="195"/>
    </row>
    <row r="108" spans="2:8" x14ac:dyDescent="0.25">
      <c r="B108" s="220" t="s">
        <v>137</v>
      </c>
      <c r="C108" s="221">
        <v>0.2</v>
      </c>
      <c r="D108" s="221">
        <v>0.3</v>
      </c>
      <c r="G108" s="195"/>
      <c r="H108" s="195"/>
    </row>
    <row r="109" spans="2:8" x14ac:dyDescent="0.25">
      <c r="B109" s="220" t="s">
        <v>138</v>
      </c>
      <c r="C109" s="221">
        <v>0.2</v>
      </c>
      <c r="D109" s="221">
        <v>0.3</v>
      </c>
      <c r="G109" s="195"/>
      <c r="H109" s="195"/>
    </row>
    <row r="110" spans="2:8" x14ac:dyDescent="0.25">
      <c r="B110" s="220" t="s">
        <v>139</v>
      </c>
      <c r="C110" s="221">
        <v>0.2</v>
      </c>
      <c r="D110" s="221">
        <v>0.3</v>
      </c>
      <c r="G110" s="195"/>
      <c r="H110" s="195"/>
    </row>
    <row r="111" spans="2:8" x14ac:dyDescent="0.25">
      <c r="B111" s="220" t="s">
        <v>140</v>
      </c>
      <c r="C111" s="221">
        <v>0.2</v>
      </c>
      <c r="D111" s="221">
        <v>0.3</v>
      </c>
      <c r="G111" s="195"/>
      <c r="H111" s="195"/>
    </row>
    <row r="112" spans="2:8" x14ac:dyDescent="0.25">
      <c r="B112" s="220" t="s">
        <v>141</v>
      </c>
      <c r="C112" s="221">
        <v>0.2</v>
      </c>
      <c r="D112" s="221">
        <v>0.3</v>
      </c>
      <c r="G112" s="195"/>
      <c r="H112" s="195"/>
    </row>
    <row r="113" spans="2:8" x14ac:dyDescent="0.25">
      <c r="B113" s="220" t="s">
        <v>142</v>
      </c>
      <c r="C113" s="221">
        <v>0.2</v>
      </c>
      <c r="D113" s="221">
        <v>0.3</v>
      </c>
      <c r="G113" s="195"/>
      <c r="H113" s="195"/>
    </row>
    <row r="114" spans="2:8" x14ac:dyDescent="0.25">
      <c r="B114" s="220" t="s">
        <v>143</v>
      </c>
      <c r="C114" s="221">
        <v>0.2</v>
      </c>
      <c r="D114" s="221">
        <v>0.3</v>
      </c>
      <c r="G114" s="195"/>
      <c r="H114" s="195"/>
    </row>
    <row r="115" spans="2:8" x14ac:dyDescent="0.25">
      <c r="B115" s="220" t="s">
        <v>144</v>
      </c>
      <c r="C115" s="221">
        <v>0.2</v>
      </c>
      <c r="D115" s="221">
        <v>0.3</v>
      </c>
      <c r="G115" s="195"/>
      <c r="H115" s="195"/>
    </row>
    <row r="116" spans="2:8" x14ac:dyDescent="0.25">
      <c r="B116" s="220" t="s">
        <v>145</v>
      </c>
      <c r="C116" s="221">
        <v>0.2</v>
      </c>
      <c r="D116" s="221">
        <v>0.3</v>
      </c>
      <c r="G116" s="195"/>
      <c r="H116" s="195"/>
    </row>
    <row r="117" spans="2:8" x14ac:dyDescent="0.25">
      <c r="B117" s="220" t="s">
        <v>146</v>
      </c>
      <c r="C117" s="221">
        <v>0.2</v>
      </c>
      <c r="D117" s="221">
        <v>0.3</v>
      </c>
      <c r="G117" s="195"/>
      <c r="H117" s="195"/>
    </row>
    <row r="118" spans="2:8" x14ac:dyDescent="0.25">
      <c r="B118" s="220" t="s">
        <v>147</v>
      </c>
      <c r="C118" s="221">
        <v>0.2</v>
      </c>
      <c r="D118" s="221">
        <v>0.3</v>
      </c>
      <c r="G118" s="195"/>
      <c r="H118" s="195"/>
    </row>
    <row r="119" spans="2:8" x14ac:dyDescent="0.25">
      <c r="B119" s="220" t="s">
        <v>148</v>
      </c>
      <c r="C119" s="221">
        <v>0.2</v>
      </c>
      <c r="D119" s="221">
        <v>0.3</v>
      </c>
      <c r="G119" s="195"/>
      <c r="H119" s="195"/>
    </row>
    <row r="120" spans="2:8" x14ac:dyDescent="0.25">
      <c r="B120" s="220" t="s">
        <v>149</v>
      </c>
      <c r="C120" s="221">
        <v>0.2</v>
      </c>
      <c r="D120" s="221">
        <v>0.3</v>
      </c>
      <c r="G120" s="195"/>
      <c r="H120" s="195"/>
    </row>
    <row r="121" spans="2:8" x14ac:dyDescent="0.25">
      <c r="B121" s="220" t="s">
        <v>150</v>
      </c>
      <c r="C121" s="221">
        <v>0.2</v>
      </c>
      <c r="D121" s="221">
        <v>0.3</v>
      </c>
      <c r="G121" s="195"/>
      <c r="H121" s="195"/>
    </row>
    <row r="122" spans="2:8" x14ac:dyDescent="0.25">
      <c r="B122" s="220" t="s">
        <v>151</v>
      </c>
      <c r="C122" s="221">
        <v>0.2</v>
      </c>
      <c r="D122" s="221">
        <v>0.3</v>
      </c>
      <c r="G122" s="195"/>
      <c r="H122" s="195"/>
    </row>
    <row r="123" spans="2:8" x14ac:dyDescent="0.25">
      <c r="B123" s="220" t="s">
        <v>152</v>
      </c>
      <c r="C123" s="221">
        <v>0.2</v>
      </c>
      <c r="D123" s="221">
        <v>0.3</v>
      </c>
      <c r="G123" s="195"/>
      <c r="H123" s="195"/>
    </row>
    <row r="124" spans="2:8" x14ac:dyDescent="0.25">
      <c r="B124" s="220" t="s">
        <v>153</v>
      </c>
      <c r="C124" s="221">
        <v>0.2</v>
      </c>
      <c r="D124" s="221">
        <v>0.3</v>
      </c>
      <c r="G124" s="195"/>
      <c r="H124" s="195"/>
    </row>
    <row r="125" spans="2:8" x14ac:dyDescent="0.25">
      <c r="B125" s="220" t="s">
        <v>154</v>
      </c>
      <c r="C125" s="221">
        <v>0.2</v>
      </c>
      <c r="D125" s="221">
        <v>0.3</v>
      </c>
      <c r="G125" s="195"/>
      <c r="H125" s="195"/>
    </row>
    <row r="126" spans="2:8" x14ac:dyDescent="0.25">
      <c r="B126" s="220" t="s">
        <v>155</v>
      </c>
      <c r="C126" s="221">
        <v>0.2</v>
      </c>
      <c r="D126" s="221">
        <v>0.3</v>
      </c>
      <c r="G126" s="195"/>
      <c r="H126" s="195"/>
    </row>
    <row r="127" spans="2:8" x14ac:dyDescent="0.25">
      <c r="B127" s="220" t="s">
        <v>156</v>
      </c>
      <c r="C127" s="221">
        <v>0.2</v>
      </c>
      <c r="D127" s="221">
        <v>0.3</v>
      </c>
      <c r="G127" s="195"/>
      <c r="H127" s="195"/>
    </row>
    <row r="128" spans="2:8" x14ac:dyDescent="0.25">
      <c r="B128" s="220" t="s">
        <v>157</v>
      </c>
      <c r="C128" s="221">
        <v>0.2</v>
      </c>
      <c r="D128" s="221">
        <v>0.3</v>
      </c>
      <c r="G128" s="195"/>
      <c r="H128" s="195"/>
    </row>
    <row r="129" spans="2:8" x14ac:dyDescent="0.25">
      <c r="B129" s="220" t="s">
        <v>158</v>
      </c>
      <c r="C129" s="221">
        <v>0.2</v>
      </c>
      <c r="D129" s="221">
        <v>0.3</v>
      </c>
      <c r="G129" s="195"/>
      <c r="H129" s="195"/>
    </row>
    <row r="130" spans="2:8" x14ac:dyDescent="0.25">
      <c r="B130" s="220" t="s">
        <v>159</v>
      </c>
      <c r="C130" s="221">
        <v>0.2</v>
      </c>
      <c r="D130" s="221">
        <v>0.3</v>
      </c>
      <c r="G130" s="195"/>
      <c r="H130" s="195"/>
    </row>
    <row r="131" spans="2:8" x14ac:dyDescent="0.25">
      <c r="B131" s="220" t="s">
        <v>160</v>
      </c>
      <c r="C131" s="221">
        <v>0.2</v>
      </c>
      <c r="D131" s="221">
        <v>0.3</v>
      </c>
      <c r="G131" s="195"/>
      <c r="H131" s="195"/>
    </row>
    <row r="132" spans="2:8" x14ac:dyDescent="0.25">
      <c r="B132" s="224" t="s">
        <v>161</v>
      </c>
      <c r="C132" s="225">
        <v>0.2</v>
      </c>
      <c r="D132" s="225">
        <v>0.3</v>
      </c>
      <c r="G132" s="195"/>
      <c r="H132" s="195"/>
    </row>
    <row r="133" spans="2:8" x14ac:dyDescent="0.25">
      <c r="B133" s="220" t="s">
        <v>162</v>
      </c>
      <c r="C133" s="221">
        <v>0.2</v>
      </c>
      <c r="D133" s="221">
        <v>0.3</v>
      </c>
      <c r="G133" s="195"/>
      <c r="H133" s="195"/>
    </row>
    <row r="134" spans="2:8" x14ac:dyDescent="0.25">
      <c r="B134" s="222" t="s">
        <v>163</v>
      </c>
      <c r="C134" s="223">
        <v>0.17</v>
      </c>
      <c r="D134" s="223">
        <v>0.27</v>
      </c>
      <c r="G134" s="195"/>
      <c r="H134" s="195"/>
    </row>
    <row r="135" spans="2:8" x14ac:dyDescent="0.25">
      <c r="B135" s="222" t="s">
        <v>164</v>
      </c>
      <c r="C135" s="223">
        <v>0.22</v>
      </c>
      <c r="D135" s="223">
        <v>0.32</v>
      </c>
      <c r="G135" s="195"/>
      <c r="H135" s="195"/>
    </row>
    <row r="136" spans="2:8" x14ac:dyDescent="0.25">
      <c r="B136" s="220" t="s">
        <v>165</v>
      </c>
      <c r="C136" s="221">
        <v>0.2</v>
      </c>
      <c r="D136" s="221">
        <v>0.3</v>
      </c>
      <c r="G136" s="195"/>
      <c r="H136" s="195"/>
    </row>
    <row r="137" spans="2:8" x14ac:dyDescent="0.25">
      <c r="B137" s="224" t="s">
        <v>166</v>
      </c>
      <c r="C137" s="225">
        <v>0.2</v>
      </c>
      <c r="D137" s="225">
        <v>0.3</v>
      </c>
      <c r="G137" s="195"/>
      <c r="H137" s="195"/>
    </row>
    <row r="138" spans="2:8" x14ac:dyDescent="0.25">
      <c r="B138" s="224" t="s">
        <v>167</v>
      </c>
      <c r="C138" s="225">
        <v>0.2</v>
      </c>
      <c r="D138" s="225">
        <v>0.3</v>
      </c>
      <c r="G138" s="195"/>
      <c r="H138" s="195"/>
    </row>
    <row r="139" spans="2:8" x14ac:dyDescent="0.25">
      <c r="B139" s="220" t="s">
        <v>168</v>
      </c>
      <c r="C139" s="221">
        <v>0.2</v>
      </c>
      <c r="D139" s="221">
        <v>0.3</v>
      </c>
      <c r="G139" s="195"/>
      <c r="H139" s="195"/>
    </row>
    <row r="140" spans="2:8" x14ac:dyDescent="0.25">
      <c r="B140" s="220" t="s">
        <v>169</v>
      </c>
      <c r="C140" s="221">
        <v>0.2</v>
      </c>
      <c r="D140" s="221">
        <v>0.3</v>
      </c>
      <c r="G140" s="195"/>
      <c r="H140" s="195"/>
    </row>
    <row r="141" spans="2:8" x14ac:dyDescent="0.25">
      <c r="B141" s="220" t="s">
        <v>170</v>
      </c>
      <c r="C141" s="221">
        <v>0.2</v>
      </c>
      <c r="D141" s="221">
        <v>0.3</v>
      </c>
      <c r="G141" s="195"/>
      <c r="H141" s="195"/>
    </row>
    <row r="142" spans="2:8" x14ac:dyDescent="0.25">
      <c r="B142" s="220" t="s">
        <v>171</v>
      </c>
      <c r="C142" s="221">
        <v>0.2</v>
      </c>
      <c r="D142" s="221">
        <v>0.3</v>
      </c>
      <c r="G142" s="195"/>
      <c r="H142" s="195"/>
    </row>
    <row r="143" spans="2:8" x14ac:dyDescent="0.25">
      <c r="B143" s="220" t="s">
        <v>172</v>
      </c>
      <c r="C143" s="221">
        <v>0.2</v>
      </c>
      <c r="D143" s="221">
        <v>0.3</v>
      </c>
      <c r="G143" s="195"/>
      <c r="H143" s="195"/>
    </row>
    <row r="144" spans="2:8" x14ac:dyDescent="0.25">
      <c r="B144" s="220" t="s">
        <v>173</v>
      </c>
      <c r="C144" s="221">
        <v>0.2</v>
      </c>
      <c r="D144" s="221">
        <v>0.3</v>
      </c>
      <c r="G144" s="195"/>
      <c r="H144" s="195"/>
    </row>
    <row r="145" spans="2:8" x14ac:dyDescent="0.25">
      <c r="B145" s="220" t="s">
        <v>174</v>
      </c>
      <c r="C145" s="221">
        <v>0.2</v>
      </c>
      <c r="D145" s="221">
        <v>0.3</v>
      </c>
      <c r="G145" s="195"/>
      <c r="H145" s="195"/>
    </row>
    <row r="146" spans="2:8" x14ac:dyDescent="0.25">
      <c r="B146" s="220" t="s">
        <v>175</v>
      </c>
      <c r="C146" s="221">
        <v>0.2</v>
      </c>
      <c r="D146" s="221">
        <v>0.3</v>
      </c>
      <c r="G146" s="195"/>
      <c r="H146" s="195"/>
    </row>
    <row r="147" spans="2:8" x14ac:dyDescent="0.25">
      <c r="B147" s="220" t="s">
        <v>176</v>
      </c>
      <c r="C147" s="221">
        <v>0.2</v>
      </c>
      <c r="D147" s="221">
        <v>0.3</v>
      </c>
      <c r="G147" s="195"/>
      <c r="H147" s="195"/>
    </row>
    <row r="148" spans="2:8" x14ac:dyDescent="0.25">
      <c r="B148" s="220" t="s">
        <v>177</v>
      </c>
      <c r="C148" s="221">
        <v>0.2</v>
      </c>
      <c r="D148" s="221">
        <v>0.3</v>
      </c>
      <c r="G148" s="195"/>
      <c r="H148" s="195"/>
    </row>
    <row r="149" spans="2:8" x14ac:dyDescent="0.25">
      <c r="B149" s="220" t="s">
        <v>178</v>
      </c>
      <c r="C149" s="221">
        <v>0.2</v>
      </c>
      <c r="D149" s="221">
        <v>0.3</v>
      </c>
      <c r="G149" s="195"/>
      <c r="H149" s="195"/>
    </row>
    <row r="150" spans="2:8" x14ac:dyDescent="0.25">
      <c r="B150" s="220" t="s">
        <v>179</v>
      </c>
      <c r="C150" s="221">
        <v>0.2</v>
      </c>
      <c r="D150" s="221">
        <v>0.3</v>
      </c>
      <c r="G150" s="195"/>
      <c r="H150" s="195"/>
    </row>
    <row r="151" spans="2:8" x14ac:dyDescent="0.25">
      <c r="B151" s="220" t="s">
        <v>180</v>
      </c>
      <c r="C151" s="221">
        <v>0.2</v>
      </c>
      <c r="D151" s="221">
        <v>0.3</v>
      </c>
      <c r="G151" s="195"/>
      <c r="H151" s="195"/>
    </row>
    <row r="152" spans="2:8" x14ac:dyDescent="0.25">
      <c r="B152" s="220" t="s">
        <v>181</v>
      </c>
      <c r="C152" s="221">
        <v>0.2</v>
      </c>
      <c r="D152" s="221">
        <v>0.3</v>
      </c>
      <c r="G152" s="195"/>
      <c r="H152" s="195"/>
    </row>
    <row r="153" spans="2:8" x14ac:dyDescent="0.25">
      <c r="B153" s="220" t="s">
        <v>182</v>
      </c>
      <c r="C153" s="221">
        <v>0.2</v>
      </c>
      <c r="D153" s="221">
        <v>0.3</v>
      </c>
      <c r="G153" s="195"/>
      <c r="H153" s="195"/>
    </row>
    <row r="154" spans="2:8" x14ac:dyDescent="0.25">
      <c r="B154" s="220" t="s">
        <v>183</v>
      </c>
      <c r="C154" s="221">
        <v>0.2</v>
      </c>
      <c r="D154" s="221">
        <v>0.3</v>
      </c>
      <c r="G154" s="195"/>
      <c r="H154" s="195"/>
    </row>
    <row r="155" spans="2:8" x14ac:dyDescent="0.25">
      <c r="B155" s="220" t="s">
        <v>184</v>
      </c>
      <c r="C155" s="221">
        <v>0.2</v>
      </c>
      <c r="D155" s="221">
        <v>0.3</v>
      </c>
      <c r="G155" s="195"/>
      <c r="H155" s="195"/>
    </row>
    <row r="156" spans="2:8" x14ac:dyDescent="0.25">
      <c r="B156" s="220" t="s">
        <v>185</v>
      </c>
      <c r="C156" s="221">
        <v>0.2</v>
      </c>
      <c r="D156" s="221">
        <v>0.25</v>
      </c>
      <c r="G156" s="195"/>
      <c r="H156" s="195"/>
    </row>
    <row r="157" spans="2:8" x14ac:dyDescent="0.25">
      <c r="B157" s="222" t="s">
        <v>186</v>
      </c>
      <c r="C157" s="223">
        <v>0.21</v>
      </c>
      <c r="D157" s="223">
        <v>0.31</v>
      </c>
      <c r="G157" s="195"/>
      <c r="H157" s="195"/>
    </row>
    <row r="158" spans="2:8" x14ac:dyDescent="0.25">
      <c r="B158" s="220" t="s">
        <v>187</v>
      </c>
      <c r="C158" s="221">
        <v>0.2</v>
      </c>
      <c r="D158" s="221">
        <v>0.3</v>
      </c>
      <c r="G158" s="195"/>
      <c r="H158" s="195"/>
    </row>
    <row r="159" spans="2:8" x14ac:dyDescent="0.25">
      <c r="B159" s="220" t="s">
        <v>188</v>
      </c>
      <c r="C159" s="221">
        <v>0.2</v>
      </c>
      <c r="D159" s="221">
        <v>0.3</v>
      </c>
      <c r="G159" s="195"/>
      <c r="H159" s="195"/>
    </row>
    <row r="160" spans="2:8" x14ac:dyDescent="0.25">
      <c r="B160" s="220" t="s">
        <v>189</v>
      </c>
      <c r="C160" s="221">
        <v>0.2</v>
      </c>
      <c r="D160" s="221">
        <v>0.3</v>
      </c>
      <c r="G160" s="195"/>
      <c r="H160" s="195"/>
    </row>
    <row r="161" spans="2:8" x14ac:dyDescent="0.25">
      <c r="B161" s="220" t="s">
        <v>190</v>
      </c>
      <c r="C161" s="221">
        <v>0.2</v>
      </c>
      <c r="D161" s="221">
        <v>0.3</v>
      </c>
      <c r="G161" s="195"/>
      <c r="H161" s="195"/>
    </row>
    <row r="162" spans="2:8" x14ac:dyDescent="0.25">
      <c r="B162" s="220" t="s">
        <v>191</v>
      </c>
      <c r="C162" s="221">
        <v>0.2</v>
      </c>
      <c r="D162" s="221">
        <v>0.3</v>
      </c>
      <c r="G162" s="195"/>
      <c r="H162" s="195"/>
    </row>
    <row r="163" spans="2:8" x14ac:dyDescent="0.25">
      <c r="B163" s="220" t="s">
        <v>192</v>
      </c>
      <c r="C163" s="221">
        <v>0.2</v>
      </c>
      <c r="D163" s="221">
        <v>0.3</v>
      </c>
      <c r="G163" s="195"/>
      <c r="H163" s="195"/>
    </row>
    <row r="164" spans="2:8" x14ac:dyDescent="0.25">
      <c r="B164" s="220" t="s">
        <v>193</v>
      </c>
      <c r="C164" s="221">
        <v>0.2</v>
      </c>
      <c r="D164" s="221">
        <v>0.3</v>
      </c>
      <c r="G164" s="195"/>
      <c r="H164" s="195"/>
    </row>
    <row r="165" spans="2:8" x14ac:dyDescent="0.25">
      <c r="B165" s="220" t="s">
        <v>194</v>
      </c>
      <c r="C165" s="221">
        <v>0.2</v>
      </c>
      <c r="D165" s="221">
        <v>0.3</v>
      </c>
      <c r="G165" s="195"/>
      <c r="H165" s="195"/>
    </row>
    <row r="166" spans="2:8" x14ac:dyDescent="0.25">
      <c r="B166" s="220" t="s">
        <v>195</v>
      </c>
      <c r="C166" s="221">
        <v>0.2</v>
      </c>
      <c r="D166" s="221">
        <v>0.3</v>
      </c>
      <c r="G166" s="195"/>
      <c r="H166" s="195"/>
    </row>
    <row r="167" spans="2:8" x14ac:dyDescent="0.25">
      <c r="B167" s="220" t="s">
        <v>196</v>
      </c>
      <c r="C167" s="221">
        <v>0.2</v>
      </c>
      <c r="D167" s="221">
        <v>0.3</v>
      </c>
      <c r="G167" s="195"/>
      <c r="H167" s="195"/>
    </row>
    <row r="168" spans="2:8" x14ac:dyDescent="0.25">
      <c r="B168" s="220" t="s">
        <v>197</v>
      </c>
      <c r="C168" s="221">
        <v>0.2</v>
      </c>
      <c r="D168" s="221">
        <v>0.3</v>
      </c>
      <c r="G168" s="195"/>
      <c r="H168" s="195"/>
    </row>
    <row r="169" spans="2:8" x14ac:dyDescent="0.25">
      <c r="B169" s="220" t="s">
        <v>198</v>
      </c>
      <c r="C169" s="221">
        <v>0.2</v>
      </c>
      <c r="D169" s="221">
        <v>0.3</v>
      </c>
      <c r="G169" s="195"/>
      <c r="H169" s="195"/>
    </row>
    <row r="170" spans="2:8" x14ac:dyDescent="0.25">
      <c r="B170" s="220" t="s">
        <v>199</v>
      </c>
      <c r="C170" s="221">
        <v>0.2</v>
      </c>
      <c r="D170" s="221">
        <v>0.3</v>
      </c>
      <c r="G170" s="195"/>
      <c r="H170" s="195"/>
    </row>
    <row r="171" spans="2:8" x14ac:dyDescent="0.25">
      <c r="B171" s="222" t="s">
        <v>200</v>
      </c>
      <c r="C171" s="223">
        <v>0.2</v>
      </c>
      <c r="D171" s="223">
        <v>0.3</v>
      </c>
      <c r="G171" s="195"/>
      <c r="H171" s="195"/>
    </row>
    <row r="172" spans="2:8" x14ac:dyDescent="0.25">
      <c r="B172" s="220" t="s">
        <v>201</v>
      </c>
      <c r="C172" s="221">
        <v>0.2</v>
      </c>
      <c r="D172" s="221">
        <v>0.3</v>
      </c>
      <c r="G172" s="195"/>
      <c r="H172" s="195"/>
    </row>
    <row r="173" spans="2:8" x14ac:dyDescent="0.25">
      <c r="B173" s="220" t="s">
        <v>202</v>
      </c>
      <c r="C173" s="221">
        <v>0.2</v>
      </c>
      <c r="D173" s="221">
        <v>0.3</v>
      </c>
      <c r="G173" s="195"/>
      <c r="H173" s="195"/>
    </row>
    <row r="174" spans="2:8" x14ac:dyDescent="0.25">
      <c r="B174" s="220" t="s">
        <v>203</v>
      </c>
      <c r="C174" s="221">
        <v>0.2</v>
      </c>
      <c r="D174" s="221">
        <v>0.3</v>
      </c>
      <c r="G174" s="195"/>
      <c r="H174" s="195"/>
    </row>
    <row r="175" spans="2:8" x14ac:dyDescent="0.25">
      <c r="B175" s="220" t="s">
        <v>204</v>
      </c>
      <c r="C175" s="221">
        <v>0.2</v>
      </c>
      <c r="D175" s="221">
        <v>0.3</v>
      </c>
      <c r="G175" s="195"/>
      <c r="H175" s="195"/>
    </row>
    <row r="176" spans="2:8" x14ac:dyDescent="0.25">
      <c r="B176" s="220" t="s">
        <v>205</v>
      </c>
      <c r="C176" s="221">
        <v>0.2</v>
      </c>
      <c r="D176" s="221">
        <v>0.3</v>
      </c>
      <c r="G176" s="195"/>
      <c r="H176" s="195"/>
    </row>
    <row r="177" spans="2:8" x14ac:dyDescent="0.25">
      <c r="B177" s="222" t="s">
        <v>206</v>
      </c>
      <c r="C177" s="223">
        <v>0.2</v>
      </c>
      <c r="D177" s="223">
        <v>0.3</v>
      </c>
      <c r="G177" s="195"/>
      <c r="H177" s="195"/>
    </row>
    <row r="178" spans="2:8" x14ac:dyDescent="0.25">
      <c r="B178" s="220" t="s">
        <v>207</v>
      </c>
      <c r="C178" s="221">
        <v>0.2</v>
      </c>
      <c r="D178" s="221">
        <v>0.3</v>
      </c>
      <c r="G178" s="195"/>
      <c r="H178" s="195"/>
    </row>
    <row r="179" spans="2:8" x14ac:dyDescent="0.25">
      <c r="B179" s="220" t="s">
        <v>208</v>
      </c>
      <c r="C179" s="221">
        <v>0.15</v>
      </c>
      <c r="D179" s="221">
        <v>0.25</v>
      </c>
      <c r="G179" s="195"/>
      <c r="H179" s="195"/>
    </row>
    <row r="180" spans="2:8" x14ac:dyDescent="0.25">
      <c r="B180" s="220" t="s">
        <v>209</v>
      </c>
      <c r="C180" s="221">
        <v>0.2</v>
      </c>
      <c r="D180" s="221">
        <v>0.3</v>
      </c>
      <c r="G180" s="195"/>
      <c r="H180" s="195"/>
    </row>
    <row r="181" spans="2:8" x14ac:dyDescent="0.25">
      <c r="B181" s="220" t="s">
        <v>210</v>
      </c>
      <c r="C181" s="221">
        <v>0.2</v>
      </c>
      <c r="D181" s="221">
        <v>0.3</v>
      </c>
      <c r="G181" s="195"/>
      <c r="H181" s="195"/>
    </row>
    <row r="182" spans="2:8" x14ac:dyDescent="0.25">
      <c r="B182" s="220" t="s">
        <v>211</v>
      </c>
      <c r="C182" s="221">
        <v>0.19</v>
      </c>
      <c r="D182" s="221">
        <v>0.28999999999999998</v>
      </c>
      <c r="G182" s="195"/>
      <c r="H182" s="195"/>
    </row>
    <row r="183" spans="2:8" x14ac:dyDescent="0.25">
      <c r="B183" s="220" t="s">
        <v>212</v>
      </c>
      <c r="C183" s="221">
        <v>0.2</v>
      </c>
      <c r="D183" s="221">
        <v>0.3</v>
      </c>
      <c r="G183" s="195"/>
      <c r="H183" s="195"/>
    </row>
    <row r="184" spans="2:8" x14ac:dyDescent="0.25">
      <c r="B184" s="222" t="s">
        <v>213</v>
      </c>
      <c r="C184" s="223">
        <v>0.2</v>
      </c>
      <c r="D184" s="223">
        <v>0.31</v>
      </c>
      <c r="G184" s="195"/>
      <c r="H184" s="195"/>
    </row>
    <row r="185" spans="2:8" x14ac:dyDescent="0.25">
      <c r="B185" s="220" t="s">
        <v>214</v>
      </c>
      <c r="C185" s="221">
        <v>0.2</v>
      </c>
      <c r="D185" s="221">
        <v>0.3</v>
      </c>
      <c r="G185" s="195"/>
      <c r="H185" s="195"/>
    </row>
    <row r="186" spans="2:8" x14ac:dyDescent="0.25">
      <c r="B186" s="220" t="s">
        <v>611</v>
      </c>
      <c r="C186" s="221">
        <v>0.2</v>
      </c>
      <c r="D186" s="221">
        <v>0.3</v>
      </c>
      <c r="G186" s="195"/>
      <c r="H186" s="195"/>
    </row>
    <row r="187" spans="2:8" x14ac:dyDescent="0.25">
      <c r="B187" s="220" t="s">
        <v>215</v>
      </c>
      <c r="C187" s="221">
        <v>0.2</v>
      </c>
      <c r="D187" s="221">
        <v>0.3</v>
      </c>
      <c r="G187" s="195"/>
      <c r="H187" s="195"/>
    </row>
    <row r="188" spans="2:8" x14ac:dyDescent="0.25">
      <c r="B188" s="220" t="s">
        <v>216</v>
      </c>
      <c r="C188" s="221">
        <v>0.2</v>
      </c>
      <c r="D188" s="221">
        <v>0.3</v>
      </c>
      <c r="G188" s="195"/>
      <c r="H188" s="195"/>
    </row>
    <row r="189" spans="2:8" x14ac:dyDescent="0.25">
      <c r="B189" s="220" t="s">
        <v>217</v>
      </c>
      <c r="C189" s="221">
        <v>0.2</v>
      </c>
      <c r="D189" s="221">
        <v>0.3</v>
      </c>
      <c r="G189" s="195"/>
      <c r="H189" s="195"/>
    </row>
    <row r="190" spans="2:8" x14ac:dyDescent="0.25">
      <c r="B190" s="220" t="s">
        <v>218</v>
      </c>
      <c r="C190" s="221">
        <v>0.2</v>
      </c>
      <c r="D190" s="221">
        <v>0.3</v>
      </c>
      <c r="G190" s="195"/>
      <c r="H190" s="195"/>
    </row>
    <row r="191" spans="2:8" x14ac:dyDescent="0.25">
      <c r="B191" s="220" t="s">
        <v>219</v>
      </c>
      <c r="C191" s="221">
        <v>0.2</v>
      </c>
      <c r="D191" s="221">
        <v>0.3</v>
      </c>
      <c r="G191" s="195"/>
      <c r="H191" s="195"/>
    </row>
    <row r="192" spans="2:8" x14ac:dyDescent="0.25">
      <c r="B192" s="222" t="s">
        <v>220</v>
      </c>
      <c r="C192" s="223">
        <v>0.2</v>
      </c>
      <c r="D192" s="223">
        <v>0.3</v>
      </c>
      <c r="G192" s="195"/>
      <c r="H192" s="195"/>
    </row>
    <row r="193" spans="2:8" x14ac:dyDescent="0.25">
      <c r="B193" s="220" t="s">
        <v>221</v>
      </c>
      <c r="C193" s="221">
        <v>0.2</v>
      </c>
      <c r="D193" s="221">
        <v>0.3</v>
      </c>
      <c r="G193" s="195"/>
      <c r="H193" s="195"/>
    </row>
    <row r="194" spans="2:8" x14ac:dyDescent="0.25">
      <c r="B194" s="220" t="s">
        <v>222</v>
      </c>
      <c r="C194" s="221">
        <v>0.2</v>
      </c>
      <c r="D194" s="221">
        <v>0.3</v>
      </c>
      <c r="G194" s="195"/>
      <c r="H194" s="195"/>
    </row>
    <row r="195" spans="2:8" x14ac:dyDescent="0.25">
      <c r="B195" s="220" t="s">
        <v>223</v>
      </c>
      <c r="C195" s="221">
        <v>0.2</v>
      </c>
      <c r="D195" s="221">
        <v>0.3</v>
      </c>
      <c r="G195" s="195"/>
      <c r="H195" s="195"/>
    </row>
    <row r="196" spans="2:8" x14ac:dyDescent="0.25">
      <c r="B196" s="220" t="s">
        <v>224</v>
      </c>
      <c r="C196" s="221">
        <v>0.2</v>
      </c>
      <c r="D196" s="221">
        <v>0.3</v>
      </c>
      <c r="G196" s="195"/>
      <c r="H196" s="195"/>
    </row>
    <row r="197" spans="2:8" x14ac:dyDescent="0.25">
      <c r="B197" s="220" t="s">
        <v>225</v>
      </c>
      <c r="C197" s="221">
        <v>0.2</v>
      </c>
      <c r="D197" s="221">
        <v>0.3</v>
      </c>
      <c r="G197" s="195"/>
      <c r="H197" s="195"/>
    </row>
    <row r="198" spans="2:8" x14ac:dyDescent="0.25">
      <c r="B198" s="220" t="s">
        <v>226</v>
      </c>
      <c r="C198" s="221">
        <v>0.21</v>
      </c>
      <c r="D198" s="221">
        <v>0.32</v>
      </c>
      <c r="G198" s="195"/>
      <c r="H198" s="195"/>
    </row>
    <row r="199" spans="2:8" x14ac:dyDescent="0.25">
      <c r="B199" s="220" t="s">
        <v>227</v>
      </c>
      <c r="C199" s="221">
        <v>0.15</v>
      </c>
      <c r="D199" s="221">
        <v>0.25</v>
      </c>
      <c r="G199" s="195"/>
      <c r="H199" s="195"/>
    </row>
    <row r="200" spans="2:8" x14ac:dyDescent="0.25">
      <c r="B200" s="220" t="s">
        <v>228</v>
      </c>
      <c r="C200" s="221">
        <v>0.2</v>
      </c>
      <c r="D200" s="221">
        <v>0.3</v>
      </c>
      <c r="G200" s="195"/>
      <c r="H200" s="195"/>
    </row>
    <row r="201" spans="2:8" x14ac:dyDescent="0.25">
      <c r="B201" s="220" t="s">
        <v>229</v>
      </c>
      <c r="C201" s="221">
        <v>0.2</v>
      </c>
      <c r="D201" s="221">
        <v>0.3</v>
      </c>
      <c r="G201" s="195"/>
      <c r="H201" s="195"/>
    </row>
    <row r="202" spans="2:8" x14ac:dyDescent="0.25">
      <c r="B202" s="222" t="s">
        <v>230</v>
      </c>
      <c r="C202" s="223">
        <v>0.2</v>
      </c>
      <c r="D202" s="223">
        <v>0.3</v>
      </c>
      <c r="G202" s="195"/>
      <c r="H202" s="195"/>
    </row>
    <row r="203" spans="2:8" x14ac:dyDescent="0.25">
      <c r="B203" s="220" t="s">
        <v>231</v>
      </c>
      <c r="C203" s="221">
        <v>0.2</v>
      </c>
      <c r="D203" s="221">
        <v>0.3</v>
      </c>
      <c r="G203" s="195"/>
      <c r="H203" s="195"/>
    </row>
    <row r="204" spans="2:8" x14ac:dyDescent="0.25">
      <c r="B204" s="220" t="s">
        <v>232</v>
      </c>
      <c r="C204" s="221">
        <v>0.2</v>
      </c>
      <c r="D204" s="221">
        <v>0.3</v>
      </c>
      <c r="G204" s="195"/>
      <c r="H204" s="195"/>
    </row>
    <row r="205" spans="2:8" x14ac:dyDescent="0.25">
      <c r="B205" s="220" t="s">
        <v>233</v>
      </c>
      <c r="C205" s="221">
        <v>0.2</v>
      </c>
      <c r="D205" s="221">
        <v>0.3</v>
      </c>
      <c r="G205" s="195"/>
      <c r="H205" s="195"/>
    </row>
    <row r="206" spans="2:8" x14ac:dyDescent="0.25">
      <c r="B206" s="220" t="s">
        <v>234</v>
      </c>
      <c r="C206" s="221">
        <v>0.2</v>
      </c>
      <c r="D206" s="221">
        <v>0.3</v>
      </c>
      <c r="G206" s="195"/>
      <c r="H206" s="195"/>
    </row>
    <row r="207" spans="2:8" x14ac:dyDescent="0.25">
      <c r="B207" s="220" t="s">
        <v>235</v>
      </c>
      <c r="C207" s="221">
        <v>0.2</v>
      </c>
      <c r="D207" s="221">
        <v>0.3</v>
      </c>
      <c r="G207" s="195"/>
      <c r="H207" s="195"/>
    </row>
    <row r="208" spans="2:8" x14ac:dyDescent="0.25">
      <c r="B208" s="220" t="s">
        <v>236</v>
      </c>
      <c r="C208" s="221">
        <v>0.2</v>
      </c>
      <c r="D208" s="221">
        <v>0.3</v>
      </c>
      <c r="G208" s="195"/>
      <c r="H208" s="195"/>
    </row>
    <row r="209" spans="2:8" x14ac:dyDescent="0.25">
      <c r="B209" s="220" t="s">
        <v>237</v>
      </c>
      <c r="C209" s="221">
        <v>0.2</v>
      </c>
      <c r="D209" s="221">
        <v>0.3</v>
      </c>
      <c r="G209" s="195"/>
      <c r="H209" s="195"/>
    </row>
    <row r="210" spans="2:8" x14ac:dyDescent="0.25">
      <c r="B210" s="220" t="s">
        <v>238</v>
      </c>
      <c r="C210" s="221">
        <v>0.2</v>
      </c>
      <c r="D210" s="221">
        <v>0.3</v>
      </c>
      <c r="G210" s="195"/>
      <c r="H210" s="195"/>
    </row>
    <row r="211" spans="2:8" x14ac:dyDescent="0.25">
      <c r="B211" s="220" t="s">
        <v>239</v>
      </c>
      <c r="C211" s="221">
        <v>0.2</v>
      </c>
      <c r="D211" s="221">
        <v>0.3</v>
      </c>
      <c r="G211" s="195"/>
      <c r="H211" s="195"/>
    </row>
    <row r="212" spans="2:8" x14ac:dyDescent="0.25">
      <c r="B212" s="220" t="s">
        <v>240</v>
      </c>
      <c r="C212" s="221">
        <v>0.2</v>
      </c>
      <c r="D212" s="221">
        <v>0.3</v>
      </c>
      <c r="G212" s="195"/>
      <c r="H212" s="195"/>
    </row>
    <row r="213" spans="2:8" x14ac:dyDescent="0.25">
      <c r="B213" s="220" t="s">
        <v>241</v>
      </c>
      <c r="C213" s="221">
        <v>0.2</v>
      </c>
      <c r="D213" s="221">
        <v>0.3</v>
      </c>
      <c r="G213" s="195"/>
      <c r="H213" s="195"/>
    </row>
    <row r="214" spans="2:8" x14ac:dyDescent="0.25">
      <c r="B214" s="220" t="s">
        <v>242</v>
      </c>
      <c r="C214" s="221">
        <v>0.2</v>
      </c>
      <c r="D214" s="221">
        <v>0.3</v>
      </c>
      <c r="G214" s="195"/>
      <c r="H214" s="195"/>
    </row>
    <row r="215" spans="2:8" x14ac:dyDescent="0.25">
      <c r="B215" s="220" t="s">
        <v>243</v>
      </c>
      <c r="C215" s="221">
        <v>0.2</v>
      </c>
      <c r="D215" s="221">
        <v>0.3</v>
      </c>
      <c r="G215" s="195"/>
      <c r="H215" s="195"/>
    </row>
    <row r="216" spans="2:8" x14ac:dyDescent="0.25">
      <c r="B216" s="220" t="s">
        <v>244</v>
      </c>
      <c r="C216" s="221">
        <v>0.2</v>
      </c>
      <c r="D216" s="221">
        <v>0.3</v>
      </c>
      <c r="G216" s="195"/>
      <c r="H216" s="195"/>
    </row>
    <row r="217" spans="2:8" x14ac:dyDescent="0.25">
      <c r="B217" s="220" t="s">
        <v>245</v>
      </c>
      <c r="C217" s="221">
        <v>0.2</v>
      </c>
      <c r="D217" s="221">
        <v>0.3</v>
      </c>
      <c r="G217" s="195"/>
      <c r="H217" s="195"/>
    </row>
    <row r="218" spans="2:8" x14ac:dyDescent="0.25">
      <c r="B218" s="220" t="s">
        <v>246</v>
      </c>
      <c r="C218" s="221">
        <v>0.2</v>
      </c>
      <c r="D218" s="221">
        <v>0.3</v>
      </c>
      <c r="G218" s="195"/>
      <c r="H218" s="195"/>
    </row>
    <row r="219" spans="2:8" x14ac:dyDescent="0.25">
      <c r="B219" s="220" t="s">
        <v>247</v>
      </c>
      <c r="C219" s="221">
        <v>0.2</v>
      </c>
      <c r="D219" s="221">
        <v>0.3</v>
      </c>
      <c r="G219" s="195"/>
      <c r="H219" s="195"/>
    </row>
    <row r="220" spans="2:8" x14ac:dyDescent="0.25">
      <c r="B220" s="220" t="s">
        <v>248</v>
      </c>
      <c r="C220" s="221">
        <v>0.2</v>
      </c>
      <c r="D220" s="221">
        <v>0.3</v>
      </c>
      <c r="G220" s="195"/>
      <c r="H220" s="195"/>
    </row>
    <row r="221" spans="2:8" x14ac:dyDescent="0.25">
      <c r="B221" s="220" t="s">
        <v>249</v>
      </c>
      <c r="C221" s="221">
        <v>0.2</v>
      </c>
      <c r="D221" s="221">
        <v>0.3</v>
      </c>
      <c r="G221" s="195"/>
      <c r="H221" s="195"/>
    </row>
    <row r="222" spans="2:8" x14ac:dyDescent="0.25">
      <c r="B222" s="220" t="s">
        <v>250</v>
      </c>
      <c r="C222" s="221">
        <v>0.2</v>
      </c>
      <c r="D222" s="221">
        <v>0.3</v>
      </c>
      <c r="G222" s="195"/>
      <c r="H222" s="195"/>
    </row>
    <row r="223" spans="2:8" x14ac:dyDescent="0.25">
      <c r="B223" s="220" t="s">
        <v>251</v>
      </c>
      <c r="C223" s="221">
        <v>0.2</v>
      </c>
      <c r="D223" s="221">
        <v>0.3</v>
      </c>
      <c r="G223" s="195"/>
      <c r="H223" s="195"/>
    </row>
    <row r="224" spans="2:8" x14ac:dyDescent="0.25">
      <c r="B224" s="220" t="s">
        <v>252</v>
      </c>
      <c r="C224" s="221">
        <v>0.2</v>
      </c>
      <c r="D224" s="221">
        <v>0.3</v>
      </c>
      <c r="G224" s="195"/>
      <c r="H224" s="195"/>
    </row>
    <row r="225" spans="2:8" x14ac:dyDescent="0.25">
      <c r="B225" s="220" t="s">
        <v>253</v>
      </c>
      <c r="C225" s="221">
        <v>0.2</v>
      </c>
      <c r="D225" s="221">
        <v>0.3</v>
      </c>
      <c r="G225" s="195"/>
      <c r="H225" s="195"/>
    </row>
    <row r="226" spans="2:8" x14ac:dyDescent="0.25">
      <c r="B226" s="220" t="s">
        <v>254</v>
      </c>
      <c r="C226" s="221">
        <v>0.2</v>
      </c>
      <c r="D226" s="221">
        <v>0.3</v>
      </c>
      <c r="G226" s="195"/>
      <c r="H226" s="195"/>
    </row>
    <row r="227" spans="2:8" x14ac:dyDescent="0.25">
      <c r="B227" s="220" t="s">
        <v>255</v>
      </c>
      <c r="C227" s="221">
        <v>0.2</v>
      </c>
      <c r="D227" s="221">
        <v>0.3</v>
      </c>
      <c r="G227" s="195"/>
      <c r="H227" s="195"/>
    </row>
    <row r="228" spans="2:8" x14ac:dyDescent="0.25">
      <c r="B228" s="222" t="s">
        <v>256</v>
      </c>
      <c r="C228" s="223">
        <v>0.2</v>
      </c>
      <c r="D228" s="223">
        <v>0.3</v>
      </c>
      <c r="G228" s="195"/>
      <c r="H228" s="195"/>
    </row>
    <row r="229" spans="2:8" x14ac:dyDescent="0.25">
      <c r="B229" s="220" t="s">
        <v>257</v>
      </c>
      <c r="C229" s="221">
        <v>0.2</v>
      </c>
      <c r="D229" s="221">
        <v>0.3</v>
      </c>
      <c r="G229" s="195"/>
      <c r="H229" s="195"/>
    </row>
    <row r="230" spans="2:8" x14ac:dyDescent="0.25">
      <c r="B230" s="222" t="s">
        <v>258</v>
      </c>
      <c r="C230" s="223">
        <v>0.2</v>
      </c>
      <c r="D230" s="223">
        <v>0.3</v>
      </c>
      <c r="G230" s="195"/>
      <c r="H230" s="195"/>
    </row>
    <row r="231" spans="2:8" x14ac:dyDescent="0.25">
      <c r="B231" s="220" t="s">
        <v>259</v>
      </c>
      <c r="C231" s="221">
        <v>0.2</v>
      </c>
      <c r="D231" s="221">
        <v>0.3</v>
      </c>
      <c r="G231" s="195"/>
      <c r="H231" s="195"/>
    </row>
    <row r="232" spans="2:8" x14ac:dyDescent="0.25">
      <c r="B232" s="220" t="s">
        <v>260</v>
      </c>
      <c r="C232" s="221">
        <v>0.2</v>
      </c>
      <c r="D232" s="221">
        <v>0.3</v>
      </c>
      <c r="G232" s="195"/>
      <c r="H232" s="195"/>
    </row>
    <row r="233" spans="2:8" x14ac:dyDescent="0.25">
      <c r="B233" s="220" t="s">
        <v>261</v>
      </c>
      <c r="C233" s="221">
        <v>0.2</v>
      </c>
      <c r="D233" s="221">
        <v>0.3</v>
      </c>
      <c r="G233" s="195"/>
      <c r="H233" s="195"/>
    </row>
    <row r="234" spans="2:8" x14ac:dyDescent="0.25">
      <c r="B234" s="220" t="s">
        <v>262</v>
      </c>
      <c r="C234" s="221">
        <v>0.21</v>
      </c>
      <c r="D234" s="221">
        <v>0.31</v>
      </c>
      <c r="G234" s="195"/>
      <c r="H234" s="195"/>
    </row>
    <row r="235" spans="2:8" x14ac:dyDescent="0.25">
      <c r="B235" s="220" t="s">
        <v>263</v>
      </c>
      <c r="C235" s="221">
        <v>0.2</v>
      </c>
      <c r="D235" s="221">
        <v>0.3</v>
      </c>
      <c r="G235" s="195"/>
      <c r="H235" s="195"/>
    </row>
    <row r="236" spans="2:8" x14ac:dyDescent="0.25">
      <c r="B236" s="220" t="s">
        <v>264</v>
      </c>
      <c r="C236" s="221">
        <v>0.2</v>
      </c>
      <c r="D236" s="221">
        <v>0.3</v>
      </c>
      <c r="G236" s="195"/>
      <c r="H236" s="195"/>
    </row>
    <row r="237" spans="2:8" x14ac:dyDescent="0.25">
      <c r="B237" s="220" t="s">
        <v>265</v>
      </c>
      <c r="C237" s="221">
        <v>0.2</v>
      </c>
      <c r="D237" s="221">
        <v>0.3</v>
      </c>
      <c r="G237" s="195"/>
      <c r="H237" s="195"/>
    </row>
    <row r="238" spans="2:8" x14ac:dyDescent="0.25">
      <c r="B238" s="222" t="s">
        <v>266</v>
      </c>
      <c r="C238" s="223">
        <v>0.2</v>
      </c>
      <c r="D238" s="223">
        <v>0.3</v>
      </c>
      <c r="G238" s="195"/>
      <c r="H238" s="195"/>
    </row>
    <row r="239" spans="2:8" x14ac:dyDescent="0.25">
      <c r="B239" s="220" t="s">
        <v>267</v>
      </c>
      <c r="C239" s="221">
        <v>0.2</v>
      </c>
      <c r="D239" s="221">
        <v>0.3</v>
      </c>
      <c r="G239" s="195"/>
      <c r="H239" s="195"/>
    </row>
    <row r="240" spans="2:8" x14ac:dyDescent="0.25">
      <c r="B240" s="220" t="s">
        <v>268</v>
      </c>
      <c r="C240" s="221">
        <v>0.2</v>
      </c>
      <c r="D240" s="221">
        <v>0.3</v>
      </c>
      <c r="G240" s="195"/>
      <c r="H240" s="195"/>
    </row>
    <row r="241" spans="2:8" x14ac:dyDescent="0.25">
      <c r="B241" s="220" t="s">
        <v>269</v>
      </c>
      <c r="C241" s="221">
        <v>0.2</v>
      </c>
      <c r="D241" s="221">
        <v>0.3</v>
      </c>
      <c r="G241" s="195"/>
      <c r="H241" s="195"/>
    </row>
    <row r="242" spans="2:8" x14ac:dyDescent="0.25">
      <c r="B242" s="220" t="s">
        <v>270</v>
      </c>
      <c r="C242" s="221">
        <v>0.2</v>
      </c>
      <c r="D242" s="221">
        <v>0.3</v>
      </c>
      <c r="G242" s="195"/>
      <c r="H242" s="195"/>
    </row>
    <row r="243" spans="2:8" x14ac:dyDescent="0.25">
      <c r="B243" s="220" t="s">
        <v>271</v>
      </c>
      <c r="C243" s="221">
        <v>0.2</v>
      </c>
      <c r="D243" s="221">
        <v>0.3</v>
      </c>
      <c r="G243" s="195"/>
      <c r="H243" s="195"/>
    </row>
    <row r="244" spans="2:8" x14ac:dyDescent="0.25">
      <c r="B244" s="220" t="s">
        <v>272</v>
      </c>
      <c r="C244" s="221">
        <v>0.2</v>
      </c>
      <c r="D244" s="221">
        <v>0.3</v>
      </c>
      <c r="G244" s="195"/>
      <c r="H244" s="195"/>
    </row>
    <row r="245" spans="2:8" x14ac:dyDescent="0.25">
      <c r="B245" s="220" t="s">
        <v>273</v>
      </c>
      <c r="C245" s="221">
        <v>0.2</v>
      </c>
      <c r="D245" s="221">
        <v>0.3</v>
      </c>
      <c r="G245" s="195"/>
      <c r="H245" s="195"/>
    </row>
    <row r="246" spans="2:8" x14ac:dyDescent="0.25">
      <c r="B246" s="220" t="s">
        <v>274</v>
      </c>
      <c r="C246" s="221">
        <v>0.2</v>
      </c>
      <c r="D246" s="221">
        <v>0.3</v>
      </c>
      <c r="G246" s="195"/>
      <c r="H246" s="195"/>
    </row>
    <row r="247" spans="2:8" x14ac:dyDescent="0.25">
      <c r="B247" s="220" t="s">
        <v>275</v>
      </c>
      <c r="C247" s="221">
        <v>0.2</v>
      </c>
      <c r="D247" s="221">
        <v>0.3</v>
      </c>
      <c r="G247" s="195"/>
      <c r="H247" s="195"/>
    </row>
    <row r="248" spans="2:8" x14ac:dyDescent="0.25">
      <c r="B248" s="220" t="s">
        <v>276</v>
      </c>
      <c r="C248" s="221">
        <v>0.2</v>
      </c>
      <c r="D248" s="221">
        <v>0.31</v>
      </c>
      <c r="G248" s="195"/>
      <c r="H248" s="195"/>
    </row>
    <row r="249" spans="2:8" x14ac:dyDescent="0.25">
      <c r="B249" s="220" t="s">
        <v>277</v>
      </c>
      <c r="C249" s="221">
        <v>0.2</v>
      </c>
      <c r="D249" s="221">
        <v>0.3</v>
      </c>
      <c r="G249" s="195"/>
      <c r="H249" s="195"/>
    </row>
    <row r="250" spans="2:8" x14ac:dyDescent="0.25">
      <c r="B250" s="220" t="s">
        <v>278</v>
      </c>
      <c r="C250" s="221">
        <v>0.2</v>
      </c>
      <c r="D250" s="221">
        <v>0.3</v>
      </c>
      <c r="G250" s="195"/>
      <c r="H250" s="195"/>
    </row>
    <row r="251" spans="2:8" x14ac:dyDescent="0.25">
      <c r="B251" s="220" t="s">
        <v>279</v>
      </c>
      <c r="C251" s="221">
        <v>0.2</v>
      </c>
      <c r="D251" s="221">
        <v>0.3</v>
      </c>
      <c r="G251" s="195"/>
      <c r="H251" s="195"/>
    </row>
    <row r="252" spans="2:8" x14ac:dyDescent="0.25">
      <c r="B252" s="222" t="s">
        <v>280</v>
      </c>
      <c r="C252" s="223">
        <v>0.2</v>
      </c>
      <c r="D252" s="223">
        <v>0.3</v>
      </c>
      <c r="G252" s="195"/>
      <c r="H252" s="195"/>
    </row>
    <row r="253" spans="2:8" x14ac:dyDescent="0.25">
      <c r="B253" s="220" t="s">
        <v>281</v>
      </c>
      <c r="C253" s="221">
        <v>0.2</v>
      </c>
      <c r="D253" s="221">
        <v>0.3</v>
      </c>
      <c r="G253" s="195"/>
      <c r="H253" s="195"/>
    </row>
    <row r="254" spans="2:8" x14ac:dyDescent="0.25">
      <c r="B254" s="220" t="s">
        <v>282</v>
      </c>
      <c r="C254" s="221">
        <v>0.2</v>
      </c>
      <c r="D254" s="221">
        <v>0.3</v>
      </c>
      <c r="G254" s="195"/>
      <c r="H254" s="195"/>
    </row>
    <row r="255" spans="2:8" x14ac:dyDescent="0.25">
      <c r="B255" s="220" t="s">
        <v>283</v>
      </c>
      <c r="C255" s="221">
        <v>0.2</v>
      </c>
      <c r="D255" s="221">
        <v>0.3</v>
      </c>
      <c r="G255" s="195"/>
      <c r="H255" s="195"/>
    </row>
    <row r="256" spans="2:8" x14ac:dyDescent="0.25">
      <c r="B256" s="220" t="s">
        <v>284</v>
      </c>
      <c r="C256" s="221">
        <v>0.2</v>
      </c>
      <c r="D256" s="221">
        <v>0.3</v>
      </c>
      <c r="G256" s="195"/>
      <c r="H256" s="195"/>
    </row>
    <row r="257" spans="2:8" x14ac:dyDescent="0.25">
      <c r="B257" s="222" t="s">
        <v>285</v>
      </c>
      <c r="C257" s="223">
        <v>0.18</v>
      </c>
      <c r="D257" s="223">
        <v>0.31</v>
      </c>
      <c r="G257" s="195"/>
      <c r="H257" s="195"/>
    </row>
    <row r="258" spans="2:8" x14ac:dyDescent="0.25">
      <c r="B258" s="220" t="s">
        <v>286</v>
      </c>
      <c r="C258" s="221">
        <v>0.2</v>
      </c>
      <c r="D258" s="221">
        <v>0.3</v>
      </c>
      <c r="G258" s="195"/>
      <c r="H258" s="195"/>
    </row>
    <row r="259" spans="2:8" x14ac:dyDescent="0.25">
      <c r="B259" s="220" t="s">
        <v>287</v>
      </c>
      <c r="C259" s="221">
        <v>0.2</v>
      </c>
      <c r="D259" s="221">
        <v>0.3</v>
      </c>
      <c r="G259" s="195"/>
      <c r="H259" s="195"/>
    </row>
    <row r="260" spans="2:8" x14ac:dyDescent="0.25">
      <c r="B260" s="220" t="s">
        <v>288</v>
      </c>
      <c r="C260" s="221">
        <v>0.2</v>
      </c>
      <c r="D260" s="221">
        <v>0.3</v>
      </c>
      <c r="G260" s="195"/>
      <c r="H260" s="195"/>
    </row>
    <row r="261" spans="2:8" x14ac:dyDescent="0.25">
      <c r="B261" s="220" t="s">
        <v>289</v>
      </c>
      <c r="C261" s="221">
        <v>0.2</v>
      </c>
      <c r="D261" s="221">
        <v>0.3</v>
      </c>
      <c r="G261" s="195"/>
      <c r="H261" s="195"/>
    </row>
    <row r="262" spans="2:8" x14ac:dyDescent="0.25">
      <c r="B262" s="220" t="s">
        <v>290</v>
      </c>
      <c r="C262" s="221">
        <v>0.2</v>
      </c>
      <c r="D262" s="221">
        <v>0.3</v>
      </c>
      <c r="G262" s="195"/>
      <c r="H262" s="195"/>
    </row>
    <row r="263" spans="2:8" x14ac:dyDescent="0.25">
      <c r="B263" s="220" t="s">
        <v>291</v>
      </c>
      <c r="C263" s="221">
        <v>0.2</v>
      </c>
      <c r="D263" s="221">
        <v>0.3</v>
      </c>
      <c r="G263" s="195"/>
      <c r="H263" s="195"/>
    </row>
    <row r="264" spans="2:8" x14ac:dyDescent="0.25">
      <c r="B264" s="220" t="s">
        <v>292</v>
      </c>
      <c r="C264" s="221">
        <v>0.2</v>
      </c>
      <c r="D264" s="221">
        <v>0.3</v>
      </c>
      <c r="G264" s="195"/>
      <c r="H264" s="195"/>
    </row>
    <row r="265" spans="2:8" x14ac:dyDescent="0.25">
      <c r="B265" s="220" t="s">
        <v>293</v>
      </c>
      <c r="C265" s="221">
        <v>0.2</v>
      </c>
      <c r="D265" s="221">
        <v>0.3</v>
      </c>
      <c r="G265" s="195"/>
      <c r="H265" s="195"/>
    </row>
    <row r="266" spans="2:8" x14ac:dyDescent="0.25">
      <c r="B266" s="220" t="s">
        <v>294</v>
      </c>
      <c r="C266" s="221">
        <v>0.2</v>
      </c>
      <c r="D266" s="221">
        <v>0.3</v>
      </c>
      <c r="G266" s="195"/>
      <c r="H266" s="195"/>
    </row>
    <row r="267" spans="2:8" x14ac:dyDescent="0.25">
      <c r="B267" s="220" t="s">
        <v>295</v>
      </c>
      <c r="C267" s="221">
        <v>0.2</v>
      </c>
      <c r="D267" s="221">
        <v>0.3</v>
      </c>
      <c r="G267" s="195"/>
      <c r="H267" s="195"/>
    </row>
    <row r="268" spans="2:8" x14ac:dyDescent="0.25">
      <c r="B268" s="220" t="s">
        <v>296</v>
      </c>
      <c r="C268" s="221">
        <v>0.2</v>
      </c>
      <c r="D268" s="221">
        <v>0.3</v>
      </c>
      <c r="G268" s="195"/>
      <c r="H268" s="195"/>
    </row>
    <row r="269" spans="2:8" x14ac:dyDescent="0.25">
      <c r="B269" s="220" t="s">
        <v>297</v>
      </c>
      <c r="C269" s="221">
        <v>0.2</v>
      </c>
      <c r="D269" s="221">
        <v>0.3</v>
      </c>
      <c r="G269" s="195"/>
      <c r="H269" s="195"/>
    </row>
    <row r="270" spans="2:8" x14ac:dyDescent="0.25">
      <c r="B270" s="222" t="s">
        <v>298</v>
      </c>
      <c r="C270" s="223">
        <v>0.2</v>
      </c>
      <c r="D270" s="223">
        <v>0.3</v>
      </c>
      <c r="G270" s="195"/>
      <c r="H270" s="195"/>
    </row>
    <row r="271" spans="2:8" x14ac:dyDescent="0.25">
      <c r="B271" s="222" t="s">
        <v>299</v>
      </c>
      <c r="C271" s="223">
        <v>0.2</v>
      </c>
      <c r="D271" s="223">
        <v>0.3</v>
      </c>
      <c r="G271" s="195"/>
      <c r="H271" s="195"/>
    </row>
    <row r="272" spans="2:8" x14ac:dyDescent="0.25">
      <c r="B272" s="220" t="s">
        <v>300</v>
      </c>
      <c r="C272" s="221">
        <v>0.2</v>
      </c>
      <c r="D272" s="221">
        <v>0.3</v>
      </c>
      <c r="G272" s="195"/>
      <c r="H272" s="195"/>
    </row>
    <row r="273" spans="2:8" x14ac:dyDescent="0.25">
      <c r="B273" s="220" t="s">
        <v>301</v>
      </c>
      <c r="C273" s="221">
        <v>0.2</v>
      </c>
      <c r="D273" s="221">
        <v>0.3</v>
      </c>
      <c r="G273" s="195"/>
      <c r="H273" s="195"/>
    </row>
    <row r="274" spans="2:8" x14ac:dyDescent="0.25">
      <c r="B274" s="220" t="s">
        <v>302</v>
      </c>
      <c r="C274" s="221">
        <v>0.2</v>
      </c>
      <c r="D274" s="221">
        <v>0.3</v>
      </c>
      <c r="G274" s="195"/>
      <c r="H274" s="195"/>
    </row>
    <row r="275" spans="2:8" x14ac:dyDescent="0.25">
      <c r="B275" s="220" t="s">
        <v>303</v>
      </c>
      <c r="C275" s="221">
        <v>0.2</v>
      </c>
      <c r="D275" s="221">
        <v>0.3</v>
      </c>
      <c r="G275" s="195"/>
      <c r="H275" s="195"/>
    </row>
    <row r="276" spans="2:8" x14ac:dyDescent="0.25">
      <c r="B276" s="222" t="s">
        <v>304</v>
      </c>
      <c r="C276" s="223">
        <v>0.2</v>
      </c>
      <c r="D276" s="223">
        <v>0.3</v>
      </c>
      <c r="G276" s="195"/>
      <c r="H276" s="195"/>
    </row>
    <row r="277" spans="2:8" x14ac:dyDescent="0.25">
      <c r="B277" s="222" t="s">
        <v>305</v>
      </c>
      <c r="C277" s="223">
        <v>0.2</v>
      </c>
      <c r="D277" s="223">
        <v>0.27</v>
      </c>
      <c r="G277" s="195"/>
      <c r="H277" s="195"/>
    </row>
    <row r="278" spans="2:8" x14ac:dyDescent="0.25">
      <c r="B278" s="220" t="s">
        <v>306</v>
      </c>
      <c r="C278" s="221">
        <v>0.15</v>
      </c>
      <c r="D278" s="221">
        <v>0.25</v>
      </c>
      <c r="G278" s="195"/>
      <c r="H278" s="195"/>
    </row>
    <row r="279" spans="2:8" x14ac:dyDescent="0.25">
      <c r="B279" s="220" t="s">
        <v>307</v>
      </c>
      <c r="C279" s="221">
        <v>0.2</v>
      </c>
      <c r="D279" s="221">
        <v>0.3</v>
      </c>
      <c r="G279" s="195"/>
      <c r="H279" s="195"/>
    </row>
    <row r="280" spans="2:8" x14ac:dyDescent="0.25">
      <c r="B280" s="220" t="s">
        <v>308</v>
      </c>
      <c r="C280" s="221">
        <v>0.2</v>
      </c>
      <c r="D280" s="221">
        <v>0.3</v>
      </c>
      <c r="G280" s="195"/>
      <c r="H280" s="195"/>
    </row>
    <row r="281" spans="2:8" x14ac:dyDescent="0.25">
      <c r="B281" s="220" t="s">
        <v>309</v>
      </c>
      <c r="C281" s="221">
        <v>0.2</v>
      </c>
      <c r="D281" s="221">
        <v>0.3</v>
      </c>
      <c r="G281" s="195"/>
      <c r="H281" s="195"/>
    </row>
    <row r="282" spans="2:8" x14ac:dyDescent="0.25">
      <c r="B282" s="220" t="s">
        <v>310</v>
      </c>
      <c r="C282" s="221">
        <v>0.2</v>
      </c>
      <c r="D282" s="221">
        <v>0.3</v>
      </c>
      <c r="G282" s="195"/>
      <c r="H282" s="195"/>
    </row>
    <row r="283" spans="2:8" x14ac:dyDescent="0.25">
      <c r="B283" s="220" t="s">
        <v>311</v>
      </c>
      <c r="C283" s="221">
        <v>0.2</v>
      </c>
      <c r="D283" s="221">
        <v>0.3</v>
      </c>
      <c r="G283" s="195"/>
      <c r="H283" s="195"/>
    </row>
    <row r="284" spans="2:8" x14ac:dyDescent="0.25">
      <c r="B284" s="220" t="s">
        <v>312</v>
      </c>
      <c r="C284" s="221">
        <v>0.2</v>
      </c>
      <c r="D284" s="221">
        <v>0.3</v>
      </c>
      <c r="G284" s="195"/>
      <c r="H284" s="195"/>
    </row>
    <row r="285" spans="2:8" x14ac:dyDescent="0.25">
      <c r="B285" s="220" t="s">
        <v>313</v>
      </c>
      <c r="C285" s="221">
        <v>0.2</v>
      </c>
      <c r="D285" s="221">
        <v>0.3</v>
      </c>
      <c r="G285" s="195"/>
      <c r="H285" s="195"/>
    </row>
    <row r="286" spans="2:8" x14ac:dyDescent="0.25">
      <c r="B286" s="220" t="s">
        <v>314</v>
      </c>
      <c r="C286" s="221">
        <v>0.2</v>
      </c>
      <c r="D286" s="221">
        <v>0.3</v>
      </c>
      <c r="G286" s="195"/>
      <c r="H286" s="195"/>
    </row>
    <row r="287" spans="2:8" x14ac:dyDescent="0.25">
      <c r="B287" s="220" t="s">
        <v>315</v>
      </c>
      <c r="C287" s="221">
        <v>0.2</v>
      </c>
      <c r="D287" s="221">
        <v>0.3</v>
      </c>
      <c r="G287" s="195"/>
      <c r="H287" s="195"/>
    </row>
    <row r="288" spans="2:8" x14ac:dyDescent="0.25">
      <c r="B288" s="220" t="s">
        <v>316</v>
      </c>
      <c r="C288" s="221">
        <v>0.2</v>
      </c>
      <c r="D288" s="221">
        <v>0.3</v>
      </c>
      <c r="G288" s="195"/>
      <c r="H288" s="195"/>
    </row>
    <row r="289" spans="2:8" x14ac:dyDescent="0.25">
      <c r="B289" s="220" t="s">
        <v>317</v>
      </c>
      <c r="C289" s="221">
        <v>0.2</v>
      </c>
      <c r="D289" s="221">
        <v>0.3</v>
      </c>
      <c r="G289" s="195"/>
      <c r="H289" s="195"/>
    </row>
    <row r="290" spans="2:8" x14ac:dyDescent="0.25">
      <c r="B290" s="220" t="s">
        <v>318</v>
      </c>
      <c r="C290" s="221">
        <v>0.2</v>
      </c>
      <c r="D290" s="221">
        <v>0.3</v>
      </c>
      <c r="G290" s="195"/>
      <c r="H290" s="195"/>
    </row>
    <row r="291" spans="2:8" x14ac:dyDescent="0.25">
      <c r="B291" s="220" t="s">
        <v>319</v>
      </c>
      <c r="C291" s="221">
        <v>0.2</v>
      </c>
      <c r="D291" s="221">
        <v>0.3</v>
      </c>
      <c r="G291" s="195"/>
      <c r="H291" s="195"/>
    </row>
    <row r="292" spans="2:8" x14ac:dyDescent="0.25">
      <c r="B292" s="220" t="s">
        <v>320</v>
      </c>
      <c r="C292" s="221">
        <v>0.2</v>
      </c>
      <c r="D292" s="221">
        <v>0.3</v>
      </c>
      <c r="G292" s="195"/>
      <c r="H292" s="195"/>
    </row>
    <row r="293" spans="2:8" x14ac:dyDescent="0.25">
      <c r="B293" s="222" t="s">
        <v>321</v>
      </c>
      <c r="C293" s="223">
        <v>0.21</v>
      </c>
      <c r="D293" s="223">
        <v>0.31</v>
      </c>
      <c r="G293" s="195"/>
      <c r="H293" s="195"/>
    </row>
    <row r="294" spans="2:8" x14ac:dyDescent="0.25">
      <c r="B294" s="220" t="s">
        <v>322</v>
      </c>
      <c r="C294" s="221">
        <v>0.2</v>
      </c>
      <c r="D294" s="221">
        <v>0.3</v>
      </c>
      <c r="G294" s="195"/>
      <c r="H294" s="195"/>
    </row>
    <row r="295" spans="2:8" x14ac:dyDescent="0.25">
      <c r="B295" s="220" t="s">
        <v>323</v>
      </c>
      <c r="C295" s="221">
        <v>0.2</v>
      </c>
      <c r="D295" s="221">
        <v>0.3</v>
      </c>
      <c r="G295" s="195"/>
      <c r="H295" s="195"/>
    </row>
    <row r="296" spans="2:8" x14ac:dyDescent="0.25">
      <c r="B296" s="220" t="s">
        <v>324</v>
      </c>
      <c r="C296" s="221">
        <v>0.2</v>
      </c>
      <c r="D296" s="221">
        <v>0.3</v>
      </c>
      <c r="G296" s="195"/>
      <c r="H296" s="195"/>
    </row>
    <row r="297" spans="2:8" x14ac:dyDescent="0.25">
      <c r="B297" s="220" t="s">
        <v>325</v>
      </c>
      <c r="C297" s="221">
        <v>0.2</v>
      </c>
      <c r="D297" s="221">
        <v>0.3</v>
      </c>
      <c r="G297" s="195"/>
      <c r="H297" s="195"/>
    </row>
    <row r="298" spans="2:8" x14ac:dyDescent="0.25">
      <c r="B298" s="220" t="s">
        <v>326</v>
      </c>
      <c r="C298" s="221">
        <v>0.2</v>
      </c>
      <c r="D298" s="221">
        <v>0.3</v>
      </c>
      <c r="G298" s="195"/>
      <c r="H298" s="195"/>
    </row>
    <row r="299" spans="2:8" x14ac:dyDescent="0.25">
      <c r="B299" s="220" t="s">
        <v>327</v>
      </c>
      <c r="C299" s="221">
        <v>0.2</v>
      </c>
      <c r="D299" s="221">
        <v>0.3</v>
      </c>
      <c r="G299" s="195"/>
      <c r="H299" s="195"/>
    </row>
    <row r="300" spans="2:8" x14ac:dyDescent="0.25">
      <c r="B300" s="220" t="s">
        <v>328</v>
      </c>
      <c r="C300" s="221">
        <v>0.2</v>
      </c>
      <c r="D300" s="221">
        <v>0.3</v>
      </c>
      <c r="G300" s="195"/>
      <c r="H300" s="195"/>
    </row>
    <row r="301" spans="2:8" x14ac:dyDescent="0.25">
      <c r="B301" s="222" t="s">
        <v>329</v>
      </c>
      <c r="C301" s="223">
        <v>0.2</v>
      </c>
      <c r="D301" s="223">
        <v>0.31</v>
      </c>
      <c r="G301" s="195"/>
      <c r="H301" s="195"/>
    </row>
    <row r="302" spans="2:8" x14ac:dyDescent="0.25">
      <c r="B302" s="220" t="s">
        <v>330</v>
      </c>
      <c r="C302" s="221">
        <v>0.2</v>
      </c>
      <c r="D302" s="221">
        <v>0.3</v>
      </c>
      <c r="G302" s="195"/>
      <c r="H302" s="195"/>
    </row>
    <row r="303" spans="2:8" x14ac:dyDescent="0.25">
      <c r="B303" s="220" t="s">
        <v>331</v>
      </c>
      <c r="C303" s="221">
        <v>0.2</v>
      </c>
      <c r="D303" s="221">
        <v>0.3</v>
      </c>
      <c r="G303" s="195"/>
      <c r="H303" s="195"/>
    </row>
    <row r="304" spans="2:8" x14ac:dyDescent="0.25">
      <c r="B304" s="220" t="s">
        <v>332</v>
      </c>
      <c r="C304" s="221">
        <v>0.2</v>
      </c>
      <c r="D304" s="221">
        <v>0.3</v>
      </c>
      <c r="G304" s="195"/>
      <c r="H304" s="195"/>
    </row>
    <row r="305" spans="2:8" x14ac:dyDescent="0.25">
      <c r="B305" s="220" t="s">
        <v>333</v>
      </c>
      <c r="C305" s="221">
        <v>0.2</v>
      </c>
      <c r="D305" s="221">
        <v>0.3</v>
      </c>
      <c r="G305" s="195"/>
      <c r="H305" s="195"/>
    </row>
    <row r="306" spans="2:8" x14ac:dyDescent="0.25">
      <c r="B306" s="220" t="s">
        <v>334</v>
      </c>
      <c r="C306" s="221">
        <v>0.2</v>
      </c>
      <c r="D306" s="221">
        <v>0.3</v>
      </c>
      <c r="G306" s="195"/>
      <c r="H306" s="195"/>
    </row>
    <row r="307" spans="2:8" x14ac:dyDescent="0.25">
      <c r="B307" s="222" t="s">
        <v>335</v>
      </c>
      <c r="C307" s="223">
        <v>0.2</v>
      </c>
      <c r="D307" s="223">
        <v>0.3</v>
      </c>
      <c r="G307" s="195"/>
      <c r="H307" s="195"/>
    </row>
    <row r="308" spans="2:8" x14ac:dyDescent="0.25">
      <c r="B308" s="220" t="s">
        <v>336</v>
      </c>
      <c r="C308" s="221">
        <v>0.2</v>
      </c>
      <c r="D308" s="221">
        <v>0.3</v>
      </c>
      <c r="G308" s="195"/>
      <c r="H308" s="195"/>
    </row>
    <row r="309" spans="2:8" x14ac:dyDescent="0.25">
      <c r="B309" s="220" t="s">
        <v>337</v>
      </c>
      <c r="C309" s="221">
        <v>0.2</v>
      </c>
      <c r="D309" s="221">
        <v>0.3</v>
      </c>
      <c r="G309" s="195"/>
      <c r="H309" s="195"/>
    </row>
    <row r="310" spans="2:8" x14ac:dyDescent="0.25">
      <c r="B310" s="222" t="s">
        <v>338</v>
      </c>
      <c r="C310" s="223">
        <v>0.21</v>
      </c>
      <c r="D310" s="223">
        <v>0.31</v>
      </c>
      <c r="G310" s="195"/>
      <c r="H310" s="195"/>
    </row>
    <row r="311" spans="2:8" x14ac:dyDescent="0.25">
      <c r="B311" s="220" t="s">
        <v>339</v>
      </c>
      <c r="C311" s="221">
        <v>0.2</v>
      </c>
      <c r="D311" s="221">
        <v>0.3</v>
      </c>
      <c r="G311" s="195"/>
      <c r="H311" s="195"/>
    </row>
    <row r="312" spans="2:8" x14ac:dyDescent="0.25">
      <c r="B312" s="220" t="s">
        <v>340</v>
      </c>
      <c r="C312" s="221">
        <v>0.2</v>
      </c>
      <c r="D312" s="221">
        <v>0.3</v>
      </c>
      <c r="G312" s="195"/>
      <c r="H312" s="195"/>
    </row>
    <row r="313" spans="2:8" x14ac:dyDescent="0.25">
      <c r="B313" s="220" t="s">
        <v>341</v>
      </c>
      <c r="C313" s="221">
        <v>0.2</v>
      </c>
      <c r="D313" s="221">
        <v>0.3</v>
      </c>
      <c r="G313" s="195"/>
      <c r="H313" s="195"/>
    </row>
    <row r="314" spans="2:8" x14ac:dyDescent="0.25">
      <c r="B314" s="220" t="s">
        <v>342</v>
      </c>
      <c r="C314" s="221">
        <v>0.2</v>
      </c>
      <c r="D314" s="221">
        <v>0.3</v>
      </c>
      <c r="G314" s="195"/>
      <c r="H314" s="195"/>
    </row>
    <row r="315" spans="2:8" x14ac:dyDescent="0.25">
      <c r="B315" s="220" t="s">
        <v>343</v>
      </c>
      <c r="C315" s="221">
        <v>0.2</v>
      </c>
      <c r="D315" s="221">
        <v>0.3</v>
      </c>
      <c r="G315" s="195"/>
      <c r="H315" s="195"/>
    </row>
    <row r="316" spans="2:8" x14ac:dyDescent="0.25">
      <c r="B316" s="220" t="s">
        <v>344</v>
      </c>
      <c r="C316" s="221">
        <v>0.2</v>
      </c>
      <c r="D316" s="221">
        <v>0.3</v>
      </c>
      <c r="G316" s="195"/>
      <c r="H316" s="195"/>
    </row>
    <row r="317" spans="2:8" x14ac:dyDescent="0.25">
      <c r="B317" s="220" t="s">
        <v>345</v>
      </c>
      <c r="C317" s="221">
        <v>0.2</v>
      </c>
      <c r="D317" s="221">
        <v>0.3</v>
      </c>
      <c r="G317" s="195"/>
      <c r="H317" s="195"/>
    </row>
    <row r="318" spans="2:8" x14ac:dyDescent="0.25">
      <c r="B318" s="220" t="s">
        <v>346</v>
      </c>
      <c r="C318" s="221">
        <v>0.2</v>
      </c>
      <c r="D318" s="221">
        <v>0.3</v>
      </c>
      <c r="G318" s="195"/>
      <c r="H318" s="195"/>
    </row>
    <row r="319" spans="2:8" x14ac:dyDescent="0.25">
      <c r="B319" s="220" t="s">
        <v>347</v>
      </c>
      <c r="C319" s="221">
        <v>0.2</v>
      </c>
      <c r="D319" s="221">
        <v>0.3</v>
      </c>
      <c r="G319" s="195"/>
      <c r="H319" s="195"/>
    </row>
    <row r="320" spans="2:8" x14ac:dyDescent="0.25">
      <c r="B320" s="220" t="s">
        <v>348</v>
      </c>
      <c r="C320" s="221">
        <v>0.2</v>
      </c>
      <c r="D320" s="221">
        <v>0.3</v>
      </c>
      <c r="G320" s="195"/>
      <c r="H320" s="195"/>
    </row>
    <row r="321" spans="2:8" x14ac:dyDescent="0.25">
      <c r="B321" s="220" t="s">
        <v>620</v>
      </c>
      <c r="C321" s="221">
        <v>0.2</v>
      </c>
      <c r="D321" s="221">
        <v>0.3</v>
      </c>
      <c r="G321" s="195"/>
      <c r="H321" s="195"/>
    </row>
    <row r="322" spans="2:8" x14ac:dyDescent="0.25">
      <c r="B322" s="220" t="s">
        <v>349</v>
      </c>
      <c r="C322" s="221">
        <v>0.2</v>
      </c>
      <c r="D322" s="221">
        <v>0.3</v>
      </c>
      <c r="G322" s="195"/>
      <c r="H322" s="195"/>
    </row>
    <row r="323" spans="2:8" x14ac:dyDescent="0.25">
      <c r="B323" s="220" t="s">
        <v>350</v>
      </c>
      <c r="C323" s="221">
        <v>0.2</v>
      </c>
      <c r="D323" s="221">
        <v>0.3</v>
      </c>
      <c r="G323" s="195"/>
      <c r="H323" s="195"/>
    </row>
    <row r="324" spans="2:8" x14ac:dyDescent="0.25">
      <c r="B324" s="220" t="s">
        <v>621</v>
      </c>
      <c r="C324" s="221">
        <v>0.2</v>
      </c>
      <c r="D324" s="221">
        <v>0.3</v>
      </c>
      <c r="G324" s="195"/>
      <c r="H324" s="195"/>
    </row>
    <row r="325" spans="2:8" x14ac:dyDescent="0.25">
      <c r="B325" s="220" t="s">
        <v>622</v>
      </c>
      <c r="C325" s="221">
        <v>0.2</v>
      </c>
      <c r="D325" s="221">
        <v>0.3</v>
      </c>
      <c r="G325" s="195"/>
      <c r="H325" s="195"/>
    </row>
    <row r="326" spans="2:8" x14ac:dyDescent="0.25">
      <c r="B326" s="220" t="s">
        <v>351</v>
      </c>
      <c r="C326" s="221">
        <v>0.2</v>
      </c>
      <c r="D326" s="221">
        <v>0.3</v>
      </c>
      <c r="G326" s="195"/>
      <c r="H326" s="195"/>
    </row>
    <row r="327" spans="2:8" x14ac:dyDescent="0.25">
      <c r="B327" s="220" t="s">
        <v>352</v>
      </c>
      <c r="C327" s="221">
        <v>0.2</v>
      </c>
      <c r="D327" s="221">
        <v>0.3</v>
      </c>
      <c r="G327" s="195"/>
      <c r="H327" s="195"/>
    </row>
    <row r="328" spans="2:8" x14ac:dyDescent="0.25">
      <c r="B328" s="220" t="s">
        <v>353</v>
      </c>
      <c r="C328" s="221">
        <v>0.2</v>
      </c>
      <c r="D328" s="221">
        <v>0.3</v>
      </c>
      <c r="G328" s="195"/>
      <c r="H328" s="195"/>
    </row>
    <row r="329" spans="2:8" x14ac:dyDescent="0.25">
      <c r="B329" s="220" t="s">
        <v>354</v>
      </c>
      <c r="C329" s="221">
        <v>0.2</v>
      </c>
      <c r="D329" s="221">
        <v>0.3</v>
      </c>
      <c r="G329" s="195"/>
      <c r="H329" s="195"/>
    </row>
    <row r="330" spans="2:8" x14ac:dyDescent="0.25">
      <c r="B330" s="220" t="s">
        <v>355</v>
      </c>
      <c r="C330" s="221">
        <v>0.2</v>
      </c>
      <c r="D330" s="221">
        <v>0.3</v>
      </c>
      <c r="G330" s="195"/>
      <c r="H330" s="195"/>
    </row>
    <row r="331" spans="2:8" x14ac:dyDescent="0.25">
      <c r="B331" s="220" t="s">
        <v>356</v>
      </c>
      <c r="C331" s="221">
        <v>0.22</v>
      </c>
      <c r="D331" s="221">
        <v>0.3</v>
      </c>
      <c r="G331" s="195"/>
      <c r="H331" s="195"/>
    </row>
    <row r="332" spans="2:8" x14ac:dyDescent="0.25">
      <c r="B332" s="220" t="s">
        <v>357</v>
      </c>
      <c r="C332" s="221">
        <v>0.2</v>
      </c>
      <c r="D332" s="221">
        <v>0.3</v>
      </c>
      <c r="G332" s="195"/>
      <c r="H332" s="195"/>
    </row>
    <row r="333" spans="2:8" x14ac:dyDescent="0.25">
      <c r="B333" s="220" t="s">
        <v>358</v>
      </c>
      <c r="C333" s="221">
        <v>0.2</v>
      </c>
      <c r="D333" s="221">
        <v>0.3</v>
      </c>
      <c r="G333" s="195"/>
      <c r="H333" s="195"/>
    </row>
    <row r="334" spans="2:8" x14ac:dyDescent="0.25">
      <c r="B334" s="220" t="s">
        <v>359</v>
      </c>
      <c r="C334" s="221">
        <v>0.2</v>
      </c>
      <c r="D334" s="221">
        <v>0.3</v>
      </c>
      <c r="G334" s="195"/>
      <c r="H334" s="195"/>
    </row>
    <row r="335" spans="2:8" x14ac:dyDescent="0.25">
      <c r="B335" s="222" t="s">
        <v>360</v>
      </c>
      <c r="C335" s="223">
        <v>0.2</v>
      </c>
      <c r="D335" s="223">
        <v>0.27</v>
      </c>
      <c r="G335" s="195"/>
      <c r="H335" s="195"/>
    </row>
    <row r="336" spans="2:8" x14ac:dyDescent="0.25">
      <c r="B336" s="220" t="s">
        <v>361</v>
      </c>
      <c r="C336" s="221">
        <v>0.2</v>
      </c>
      <c r="D336" s="221">
        <v>0.3</v>
      </c>
      <c r="G336" s="195"/>
      <c r="H336" s="195"/>
    </row>
    <row r="337" spans="2:8" x14ac:dyDescent="0.25">
      <c r="B337" s="220" t="s">
        <v>362</v>
      </c>
      <c r="C337" s="221">
        <v>0.2</v>
      </c>
      <c r="D337" s="221">
        <v>0.3</v>
      </c>
      <c r="G337" s="195"/>
      <c r="H337" s="195"/>
    </row>
    <row r="338" spans="2:8" x14ac:dyDescent="0.25">
      <c r="B338" s="220" t="s">
        <v>363</v>
      </c>
      <c r="C338" s="221">
        <v>0.2</v>
      </c>
      <c r="D338" s="221">
        <v>0.3</v>
      </c>
      <c r="G338" s="195"/>
      <c r="H338" s="195"/>
    </row>
    <row r="339" spans="2:8" x14ac:dyDescent="0.25">
      <c r="B339" s="220" t="s">
        <v>364</v>
      </c>
      <c r="C339" s="221">
        <v>0.2</v>
      </c>
      <c r="D339" s="221">
        <v>0.3</v>
      </c>
      <c r="G339" s="195"/>
      <c r="H339" s="195"/>
    </row>
    <row r="340" spans="2:8" x14ac:dyDescent="0.25">
      <c r="B340" s="220" t="s">
        <v>365</v>
      </c>
      <c r="C340" s="221">
        <v>0.2</v>
      </c>
      <c r="D340" s="221">
        <v>0.3</v>
      </c>
      <c r="G340" s="195"/>
      <c r="H340" s="195"/>
    </row>
    <row r="341" spans="2:8" x14ac:dyDescent="0.25">
      <c r="B341" s="220" t="s">
        <v>366</v>
      </c>
      <c r="C341" s="221">
        <v>0.2</v>
      </c>
      <c r="D341" s="221">
        <v>0.3</v>
      </c>
      <c r="G341" s="195"/>
      <c r="H341" s="195"/>
    </row>
    <row r="342" spans="2:8" x14ac:dyDescent="0.25">
      <c r="B342" s="220" t="s">
        <v>367</v>
      </c>
      <c r="C342" s="221">
        <v>0.2</v>
      </c>
      <c r="D342" s="221">
        <v>0.3</v>
      </c>
      <c r="G342" s="195"/>
      <c r="H342" s="195"/>
    </row>
    <row r="343" spans="2:8" x14ac:dyDescent="0.25">
      <c r="B343" s="220" t="s">
        <v>368</v>
      </c>
      <c r="C343" s="221">
        <v>0.2</v>
      </c>
      <c r="D343" s="221">
        <v>0.3</v>
      </c>
      <c r="G343" s="195"/>
      <c r="H343" s="195"/>
    </row>
    <row r="344" spans="2:8" x14ac:dyDescent="0.25">
      <c r="B344" s="220" t="s">
        <v>369</v>
      </c>
      <c r="C344" s="221">
        <v>0.2</v>
      </c>
      <c r="D344" s="221">
        <v>0.3</v>
      </c>
      <c r="G344" s="195"/>
      <c r="H344" s="195"/>
    </row>
    <row r="345" spans="2:8" x14ac:dyDescent="0.25">
      <c r="B345" s="222" t="s">
        <v>370</v>
      </c>
      <c r="C345" s="223">
        <v>0.2</v>
      </c>
      <c r="D345" s="223">
        <v>0.3</v>
      </c>
      <c r="G345" s="195"/>
      <c r="H345" s="195"/>
    </row>
    <row r="346" spans="2:8" x14ac:dyDescent="0.25">
      <c r="B346" s="220" t="s">
        <v>371</v>
      </c>
      <c r="C346" s="221">
        <v>0.2</v>
      </c>
      <c r="D346" s="221">
        <v>0.3</v>
      </c>
      <c r="G346" s="195"/>
      <c r="H346" s="195"/>
    </row>
    <row r="347" spans="2:8" x14ac:dyDescent="0.25">
      <c r="B347" s="220" t="s">
        <v>372</v>
      </c>
      <c r="C347" s="221">
        <v>0.2</v>
      </c>
      <c r="D347" s="221">
        <v>0.3</v>
      </c>
      <c r="G347" s="195"/>
      <c r="H347" s="195"/>
    </row>
    <row r="348" spans="2:8" x14ac:dyDescent="0.25">
      <c r="B348" s="220" t="s">
        <v>373</v>
      </c>
      <c r="C348" s="221">
        <v>0.2</v>
      </c>
      <c r="D348" s="221">
        <v>0.3</v>
      </c>
      <c r="G348" s="195"/>
      <c r="H348" s="195"/>
    </row>
    <row r="349" spans="2:8" x14ac:dyDescent="0.25">
      <c r="B349" s="222" t="s">
        <v>374</v>
      </c>
      <c r="C349" s="223">
        <v>0.18</v>
      </c>
      <c r="D349" s="223">
        <v>0.3</v>
      </c>
      <c r="G349" s="195"/>
      <c r="H349" s="195"/>
    </row>
    <row r="350" spans="2:8" x14ac:dyDescent="0.25">
      <c r="B350" s="220" t="s">
        <v>375</v>
      </c>
      <c r="C350" s="221">
        <v>0.2</v>
      </c>
      <c r="D350" s="221">
        <v>0.3</v>
      </c>
      <c r="G350" s="195"/>
      <c r="H350" s="195"/>
    </row>
    <row r="351" spans="2:8" x14ac:dyDescent="0.25">
      <c r="B351" s="220" t="s">
        <v>376</v>
      </c>
      <c r="C351" s="221">
        <v>0.2</v>
      </c>
      <c r="D351" s="221">
        <v>0.3</v>
      </c>
      <c r="G351" s="195"/>
      <c r="H351" s="195"/>
    </row>
    <row r="352" spans="2:8" x14ac:dyDescent="0.25">
      <c r="B352" s="220" t="s">
        <v>377</v>
      </c>
      <c r="C352" s="221">
        <v>0.2</v>
      </c>
      <c r="D352" s="221">
        <v>0.3</v>
      </c>
      <c r="G352" s="195"/>
      <c r="H352" s="195"/>
    </row>
    <row r="353" spans="2:8" x14ac:dyDescent="0.25">
      <c r="B353" s="220" t="s">
        <v>378</v>
      </c>
      <c r="C353" s="221">
        <v>0.2</v>
      </c>
      <c r="D353" s="221">
        <v>0.3</v>
      </c>
      <c r="G353" s="195"/>
      <c r="H353" s="195"/>
    </row>
    <row r="354" spans="2:8" x14ac:dyDescent="0.25">
      <c r="B354" s="220" t="s">
        <v>379</v>
      </c>
      <c r="C354" s="221">
        <v>0.2</v>
      </c>
      <c r="D354" s="221">
        <v>0.3</v>
      </c>
      <c r="G354" s="195"/>
      <c r="H354" s="195"/>
    </row>
    <row r="355" spans="2:8" x14ac:dyDescent="0.25">
      <c r="B355" s="220" t="s">
        <v>380</v>
      </c>
      <c r="C355" s="221">
        <v>0.2</v>
      </c>
      <c r="D355" s="221">
        <v>0.3</v>
      </c>
      <c r="G355" s="195"/>
      <c r="H355" s="195"/>
    </row>
    <row r="356" spans="2:8" x14ac:dyDescent="0.25">
      <c r="B356" s="220" t="s">
        <v>381</v>
      </c>
      <c r="C356" s="221">
        <v>0.2</v>
      </c>
      <c r="D356" s="221">
        <v>0.3</v>
      </c>
      <c r="G356" s="195"/>
      <c r="H356" s="195"/>
    </row>
    <row r="357" spans="2:8" x14ac:dyDescent="0.25">
      <c r="B357" s="220" t="s">
        <v>382</v>
      </c>
      <c r="C357" s="221">
        <v>0.2</v>
      </c>
      <c r="D357" s="221">
        <v>0.3</v>
      </c>
      <c r="G357" s="195"/>
      <c r="H357" s="195"/>
    </row>
    <row r="358" spans="2:8" x14ac:dyDescent="0.25">
      <c r="B358" s="220" t="s">
        <v>383</v>
      </c>
      <c r="C358" s="221">
        <v>0.2</v>
      </c>
      <c r="D358" s="221">
        <v>0.3</v>
      </c>
      <c r="G358" s="195"/>
      <c r="H358" s="195"/>
    </row>
    <row r="359" spans="2:8" x14ac:dyDescent="0.25">
      <c r="B359" s="220" t="s">
        <v>384</v>
      </c>
      <c r="C359" s="221">
        <v>0.2</v>
      </c>
      <c r="D359" s="221">
        <v>0.3</v>
      </c>
      <c r="G359" s="195"/>
      <c r="H359" s="195"/>
    </row>
    <row r="360" spans="2:8" x14ac:dyDescent="0.25">
      <c r="B360" s="220" t="s">
        <v>385</v>
      </c>
      <c r="C360" s="221">
        <v>0.2</v>
      </c>
      <c r="D360" s="221">
        <v>0.3</v>
      </c>
      <c r="G360" s="195"/>
      <c r="H360" s="195"/>
    </row>
    <row r="361" spans="2:8" x14ac:dyDescent="0.25">
      <c r="B361" s="220" t="s">
        <v>386</v>
      </c>
      <c r="C361" s="221">
        <v>0.2</v>
      </c>
      <c r="D361" s="221">
        <v>0.3</v>
      </c>
      <c r="G361" s="195"/>
      <c r="H361" s="195"/>
    </row>
    <row r="362" spans="2:8" x14ac:dyDescent="0.25">
      <c r="B362" s="224" t="s">
        <v>387</v>
      </c>
      <c r="C362" s="225">
        <v>0.18</v>
      </c>
      <c r="D362" s="225">
        <v>0.3</v>
      </c>
      <c r="G362" s="195"/>
      <c r="H362" s="195"/>
    </row>
    <row r="363" spans="2:8" x14ac:dyDescent="0.25">
      <c r="B363" s="220" t="s">
        <v>388</v>
      </c>
      <c r="C363" s="221">
        <v>0.2</v>
      </c>
      <c r="D363" s="221">
        <v>0.3</v>
      </c>
      <c r="G363" s="195"/>
      <c r="H363" s="195"/>
    </row>
    <row r="364" spans="2:8" x14ac:dyDescent="0.25">
      <c r="B364" s="220" t="s">
        <v>389</v>
      </c>
      <c r="C364" s="221">
        <v>0.2</v>
      </c>
      <c r="D364" s="221">
        <v>0.3</v>
      </c>
      <c r="G364" s="195"/>
      <c r="H364" s="195"/>
    </row>
    <row r="365" spans="2:8" x14ac:dyDescent="0.25">
      <c r="B365" s="220" t="s">
        <v>390</v>
      </c>
      <c r="C365" s="221">
        <v>0.2</v>
      </c>
      <c r="D365" s="221">
        <v>0.3</v>
      </c>
      <c r="G365" s="195"/>
      <c r="H365" s="195"/>
    </row>
    <row r="366" spans="2:8" x14ac:dyDescent="0.25">
      <c r="B366" s="222" t="s">
        <v>391</v>
      </c>
      <c r="C366" s="223">
        <v>0.21</v>
      </c>
      <c r="D366" s="223">
        <v>0.31</v>
      </c>
      <c r="G366" s="195"/>
      <c r="H366" s="195"/>
    </row>
    <row r="367" spans="2:8" x14ac:dyDescent="0.25">
      <c r="B367" s="220" t="s">
        <v>392</v>
      </c>
      <c r="C367" s="221">
        <v>0.2</v>
      </c>
      <c r="D367" s="221">
        <v>0.3</v>
      </c>
      <c r="G367" s="195"/>
      <c r="H367" s="195"/>
    </row>
    <row r="368" spans="2:8" x14ac:dyDescent="0.25">
      <c r="B368" s="220" t="s">
        <v>393</v>
      </c>
      <c r="C368" s="221">
        <v>0.2</v>
      </c>
      <c r="D368" s="221">
        <v>0.3</v>
      </c>
      <c r="G368" s="195"/>
      <c r="H368" s="195"/>
    </row>
    <row r="369" spans="2:8" x14ac:dyDescent="0.25">
      <c r="B369" s="220" t="s">
        <v>394</v>
      </c>
      <c r="C369" s="221">
        <v>0.2</v>
      </c>
      <c r="D369" s="221">
        <v>0.3</v>
      </c>
      <c r="G369" s="195"/>
      <c r="H369" s="195"/>
    </row>
    <row r="370" spans="2:8" x14ac:dyDescent="0.25">
      <c r="B370" s="220" t="s">
        <v>395</v>
      </c>
      <c r="C370" s="221">
        <v>0.2</v>
      </c>
      <c r="D370" s="221">
        <v>0.3</v>
      </c>
      <c r="G370" s="195"/>
      <c r="H370" s="195"/>
    </row>
    <row r="371" spans="2:8" x14ac:dyDescent="0.25">
      <c r="B371" s="220" t="s">
        <v>396</v>
      </c>
      <c r="C371" s="221">
        <v>0.2</v>
      </c>
      <c r="D371" s="221">
        <v>0.3</v>
      </c>
      <c r="G371" s="195"/>
      <c r="H371" s="195"/>
    </row>
    <row r="372" spans="2:8" x14ac:dyDescent="0.25">
      <c r="B372" s="220" t="s">
        <v>397</v>
      </c>
      <c r="C372" s="221">
        <v>0.2</v>
      </c>
      <c r="D372" s="221">
        <v>0.3</v>
      </c>
      <c r="G372" s="195"/>
      <c r="H372" s="195"/>
    </row>
    <row r="373" spans="2:8" x14ac:dyDescent="0.25">
      <c r="B373" s="222" t="s">
        <v>398</v>
      </c>
      <c r="C373" s="223">
        <v>0.2</v>
      </c>
      <c r="D373" s="223">
        <v>0.3</v>
      </c>
      <c r="G373" s="195"/>
      <c r="H373" s="195"/>
    </row>
    <row r="374" spans="2:8" x14ac:dyDescent="0.25">
      <c r="B374" s="220" t="s">
        <v>585</v>
      </c>
      <c r="C374" s="221">
        <v>0.2</v>
      </c>
      <c r="D374" s="221">
        <v>0.3</v>
      </c>
      <c r="G374" s="195"/>
      <c r="H374" s="195"/>
    </row>
    <row r="375" spans="2:8" x14ac:dyDescent="0.25">
      <c r="B375" s="220" t="s">
        <v>586</v>
      </c>
      <c r="C375" s="221">
        <v>0.17</v>
      </c>
      <c r="D375" s="221">
        <v>0.3</v>
      </c>
      <c r="G375" s="195"/>
      <c r="H375" s="195"/>
    </row>
    <row r="376" spans="2:8" x14ac:dyDescent="0.25">
      <c r="B376" s="220" t="s">
        <v>399</v>
      </c>
      <c r="C376" s="221">
        <v>0.2</v>
      </c>
      <c r="D376" s="221">
        <v>0.3</v>
      </c>
      <c r="G376" s="195"/>
      <c r="H376" s="195"/>
    </row>
    <row r="377" spans="2:8" x14ac:dyDescent="0.25">
      <c r="B377" s="220" t="s">
        <v>400</v>
      </c>
      <c r="C377" s="221">
        <v>0.2</v>
      </c>
      <c r="D377" s="221">
        <v>0.3</v>
      </c>
      <c r="G377" s="195"/>
      <c r="H377" s="195"/>
    </row>
    <row r="378" spans="2:8" x14ac:dyDescent="0.25">
      <c r="B378" s="220" t="s">
        <v>401</v>
      </c>
      <c r="C378" s="221">
        <v>0.2</v>
      </c>
      <c r="D378" s="221">
        <v>0.3</v>
      </c>
      <c r="G378" s="195"/>
      <c r="H378" s="195"/>
    </row>
    <row r="379" spans="2:8" x14ac:dyDescent="0.25">
      <c r="B379" s="220" t="s">
        <v>402</v>
      </c>
      <c r="C379" s="221">
        <v>0.21</v>
      </c>
      <c r="D379" s="221">
        <v>0.31</v>
      </c>
      <c r="G379" s="195"/>
      <c r="H379" s="195"/>
    </row>
    <row r="380" spans="2:8" x14ac:dyDescent="0.25">
      <c r="B380" s="220" t="s">
        <v>403</v>
      </c>
      <c r="C380" s="221">
        <v>0.15</v>
      </c>
      <c r="D380" s="221">
        <v>0.3</v>
      </c>
      <c r="G380" s="195"/>
      <c r="H380" s="195"/>
    </row>
    <row r="381" spans="2:8" x14ac:dyDescent="0.25">
      <c r="B381" s="220" t="s">
        <v>404</v>
      </c>
      <c r="C381" s="221">
        <v>0.2</v>
      </c>
      <c r="D381" s="221">
        <v>0.3</v>
      </c>
      <c r="G381" s="195"/>
      <c r="H381" s="195"/>
    </row>
    <row r="382" spans="2:8" x14ac:dyDescent="0.25">
      <c r="B382" s="220" t="s">
        <v>405</v>
      </c>
      <c r="C382" s="221">
        <v>0.2</v>
      </c>
      <c r="D382" s="221">
        <v>0.3</v>
      </c>
      <c r="G382" s="195"/>
      <c r="H382" s="195"/>
    </row>
    <row r="383" spans="2:8" x14ac:dyDescent="0.25">
      <c r="B383" s="220" t="s">
        <v>406</v>
      </c>
      <c r="C383" s="221">
        <v>0.2</v>
      </c>
      <c r="D383" s="221">
        <v>0.3</v>
      </c>
      <c r="G383" s="195"/>
      <c r="H383" s="195"/>
    </row>
    <row r="384" spans="2:8" x14ac:dyDescent="0.25">
      <c r="B384" s="222" t="s">
        <v>407</v>
      </c>
      <c r="C384" s="223">
        <v>0.2</v>
      </c>
      <c r="D384" s="223">
        <v>0.3</v>
      </c>
      <c r="G384" s="195"/>
      <c r="H384" s="195"/>
    </row>
    <row r="385" spans="2:8" x14ac:dyDescent="0.25">
      <c r="B385" s="220" t="s">
        <v>408</v>
      </c>
      <c r="C385" s="221">
        <v>0.2</v>
      </c>
      <c r="D385" s="221">
        <v>0.3</v>
      </c>
      <c r="G385" s="195"/>
      <c r="H385" s="195"/>
    </row>
    <row r="386" spans="2:8" x14ac:dyDescent="0.25">
      <c r="B386" s="220" t="s">
        <v>409</v>
      </c>
      <c r="C386" s="221">
        <v>0.2</v>
      </c>
      <c r="D386" s="221">
        <v>0.3</v>
      </c>
      <c r="G386" s="195"/>
      <c r="H386" s="195"/>
    </row>
    <row r="387" spans="2:8" x14ac:dyDescent="0.25">
      <c r="B387" s="220" t="s">
        <v>410</v>
      </c>
      <c r="C387" s="221">
        <v>0.2</v>
      </c>
      <c r="D387" s="221">
        <v>0.3</v>
      </c>
      <c r="G387" s="195"/>
      <c r="H387" s="195"/>
    </row>
    <row r="388" spans="2:8" x14ac:dyDescent="0.25">
      <c r="B388" s="220" t="s">
        <v>411</v>
      </c>
      <c r="C388" s="221">
        <v>0.2</v>
      </c>
      <c r="D388" s="221">
        <v>0.3</v>
      </c>
      <c r="G388" s="195"/>
      <c r="H388" s="195"/>
    </row>
    <row r="389" spans="2:8" x14ac:dyDescent="0.25">
      <c r="B389" s="220" t="s">
        <v>412</v>
      </c>
      <c r="C389" s="221">
        <v>0.2</v>
      </c>
      <c r="D389" s="221">
        <v>0.3</v>
      </c>
      <c r="G389" s="195"/>
      <c r="H389" s="195"/>
    </row>
    <row r="390" spans="2:8" x14ac:dyDescent="0.25">
      <c r="B390" s="220" t="s">
        <v>413</v>
      </c>
      <c r="C390" s="221">
        <v>0.2</v>
      </c>
      <c r="D390" s="221">
        <v>0.3</v>
      </c>
      <c r="G390" s="195"/>
      <c r="H390" s="195"/>
    </row>
    <row r="391" spans="2:8" x14ac:dyDescent="0.25">
      <c r="B391" s="222" t="s">
        <v>414</v>
      </c>
      <c r="C391" s="223">
        <v>0.2</v>
      </c>
      <c r="D391" s="223">
        <v>0.3</v>
      </c>
      <c r="G391" s="195"/>
      <c r="H391" s="195"/>
    </row>
    <row r="392" spans="2:8" x14ac:dyDescent="0.25">
      <c r="B392" s="222" t="s">
        <v>415</v>
      </c>
      <c r="C392" s="223">
        <v>0.2</v>
      </c>
      <c r="D392" s="223">
        <v>0.3</v>
      </c>
      <c r="G392" s="195"/>
      <c r="H392" s="195"/>
    </row>
    <row r="393" spans="2:8" x14ac:dyDescent="0.25">
      <c r="B393" s="220" t="s">
        <v>416</v>
      </c>
      <c r="C393" s="221">
        <v>0.22</v>
      </c>
      <c r="D393" s="221">
        <v>0.32</v>
      </c>
      <c r="G393" s="195"/>
      <c r="H393" s="195"/>
    </row>
    <row r="394" spans="2:8" x14ac:dyDescent="0.25">
      <c r="B394" s="220" t="s">
        <v>417</v>
      </c>
      <c r="C394" s="221">
        <v>0.2</v>
      </c>
      <c r="D394" s="221">
        <v>0.3</v>
      </c>
      <c r="G394" s="195"/>
      <c r="H394" s="195"/>
    </row>
    <row r="395" spans="2:8" x14ac:dyDescent="0.25">
      <c r="B395" s="220" t="s">
        <v>418</v>
      </c>
      <c r="C395" s="221">
        <v>0.2</v>
      </c>
      <c r="D395" s="221">
        <v>0.3</v>
      </c>
      <c r="G395" s="195"/>
      <c r="H395" s="195"/>
    </row>
    <row r="396" spans="2:8" x14ac:dyDescent="0.25">
      <c r="B396" s="220" t="s">
        <v>419</v>
      </c>
      <c r="C396" s="221">
        <v>0.2</v>
      </c>
      <c r="D396" s="221">
        <v>0.3</v>
      </c>
      <c r="G396" s="195"/>
      <c r="H396" s="195"/>
    </row>
    <row r="397" spans="2:8" x14ac:dyDescent="0.25">
      <c r="B397" s="220" t="s">
        <v>420</v>
      </c>
      <c r="C397" s="221">
        <v>0.2</v>
      </c>
      <c r="D397" s="221">
        <v>0.3</v>
      </c>
      <c r="G397" s="195"/>
      <c r="H397" s="195"/>
    </row>
    <row r="398" spans="2:8" x14ac:dyDescent="0.25">
      <c r="B398" s="220" t="s">
        <v>421</v>
      </c>
      <c r="C398" s="221">
        <v>0.2</v>
      </c>
      <c r="D398" s="221">
        <v>0.3</v>
      </c>
      <c r="G398" s="195"/>
      <c r="H398" s="195"/>
    </row>
    <row r="399" spans="2:8" x14ac:dyDescent="0.25">
      <c r="B399" s="220" t="s">
        <v>422</v>
      </c>
      <c r="C399" s="221">
        <v>0.2</v>
      </c>
      <c r="D399" s="221">
        <v>0.3</v>
      </c>
      <c r="G399" s="195"/>
      <c r="H399" s="195"/>
    </row>
    <row r="400" spans="2:8" x14ac:dyDescent="0.25">
      <c r="B400" s="220" t="s">
        <v>423</v>
      </c>
      <c r="C400" s="221">
        <v>0.2</v>
      </c>
      <c r="D400" s="221">
        <v>0.3</v>
      </c>
      <c r="G400" s="195"/>
      <c r="H400" s="195"/>
    </row>
    <row r="401" spans="2:8" x14ac:dyDescent="0.25">
      <c r="B401" s="220" t="s">
        <v>424</v>
      </c>
      <c r="C401" s="221">
        <v>0.2</v>
      </c>
      <c r="D401" s="221">
        <v>0.3</v>
      </c>
      <c r="G401" s="195"/>
      <c r="H401" s="195"/>
    </row>
    <row r="402" spans="2:8" x14ac:dyDescent="0.25">
      <c r="B402" s="220" t="s">
        <v>425</v>
      </c>
      <c r="C402" s="221">
        <v>0.18</v>
      </c>
      <c r="D402" s="221">
        <v>0.27</v>
      </c>
      <c r="G402" s="195"/>
      <c r="H402" s="195"/>
    </row>
    <row r="403" spans="2:8" x14ac:dyDescent="0.25">
      <c r="B403" s="220" t="s">
        <v>426</v>
      </c>
      <c r="C403" s="221">
        <v>0.2</v>
      </c>
      <c r="D403" s="221">
        <v>0.3</v>
      </c>
      <c r="G403" s="195"/>
      <c r="H403" s="195"/>
    </row>
    <row r="404" spans="2:8" x14ac:dyDescent="0.25">
      <c r="B404" s="220" t="s">
        <v>427</v>
      </c>
      <c r="C404" s="221">
        <v>0.2</v>
      </c>
      <c r="D404" s="221">
        <v>0.3</v>
      </c>
      <c r="G404" s="195"/>
      <c r="H404" s="195"/>
    </row>
    <row r="405" spans="2:8" x14ac:dyDescent="0.25">
      <c r="B405" s="220" t="s">
        <v>428</v>
      </c>
      <c r="C405" s="221">
        <v>0.2</v>
      </c>
      <c r="D405" s="221">
        <v>0.3</v>
      </c>
      <c r="G405" s="195"/>
      <c r="H405" s="195"/>
    </row>
    <row r="406" spans="2:8" x14ac:dyDescent="0.25">
      <c r="B406" s="220" t="s">
        <v>429</v>
      </c>
      <c r="C406" s="221">
        <v>0.2</v>
      </c>
      <c r="D406" s="221">
        <v>0.3</v>
      </c>
      <c r="G406" s="195"/>
      <c r="H406" s="195"/>
    </row>
    <row r="407" spans="2:8" x14ac:dyDescent="0.25">
      <c r="B407" s="220" t="s">
        <v>430</v>
      </c>
      <c r="C407" s="221">
        <v>0.2</v>
      </c>
      <c r="D407" s="221">
        <v>0.3</v>
      </c>
      <c r="G407" s="195"/>
      <c r="H407" s="195"/>
    </row>
    <row r="408" spans="2:8" x14ac:dyDescent="0.25">
      <c r="B408" s="220" t="s">
        <v>431</v>
      </c>
      <c r="C408" s="221">
        <v>0.2</v>
      </c>
      <c r="D408" s="221">
        <v>0.3</v>
      </c>
      <c r="G408" s="195"/>
      <c r="H408" s="195"/>
    </row>
    <row r="409" spans="2:8" x14ac:dyDescent="0.25">
      <c r="B409" s="220" t="s">
        <v>432</v>
      </c>
      <c r="C409" s="221">
        <v>0.18</v>
      </c>
      <c r="D409" s="221">
        <v>0.28000000000000003</v>
      </c>
      <c r="G409" s="195"/>
      <c r="H409" s="195"/>
    </row>
    <row r="410" spans="2:8" x14ac:dyDescent="0.25">
      <c r="B410" s="222" t="s">
        <v>433</v>
      </c>
      <c r="C410" s="223">
        <v>0.2</v>
      </c>
      <c r="D410" s="223">
        <v>0.3</v>
      </c>
      <c r="G410" s="195"/>
      <c r="H410" s="195"/>
    </row>
    <row r="411" spans="2:8" x14ac:dyDescent="0.25">
      <c r="B411" s="220" t="s">
        <v>434</v>
      </c>
      <c r="C411" s="221">
        <v>0.2</v>
      </c>
      <c r="D411" s="221">
        <v>0.3</v>
      </c>
      <c r="G411" s="195"/>
      <c r="H411" s="195"/>
    </row>
    <row r="412" spans="2:8" x14ac:dyDescent="0.25">
      <c r="B412" s="220" t="s">
        <v>435</v>
      </c>
      <c r="C412" s="221">
        <v>0.18</v>
      </c>
      <c r="D412" s="221">
        <v>0.3</v>
      </c>
      <c r="G412" s="195"/>
      <c r="H412" s="195"/>
    </row>
    <row r="413" spans="2:8" x14ac:dyDescent="0.25">
      <c r="B413" s="220" t="s">
        <v>436</v>
      </c>
      <c r="C413" s="221">
        <v>0.2</v>
      </c>
      <c r="D413" s="221">
        <v>0.3</v>
      </c>
      <c r="G413" s="195"/>
      <c r="H413" s="195"/>
    </row>
    <row r="414" spans="2:8" x14ac:dyDescent="0.25">
      <c r="B414" s="220" t="s">
        <v>437</v>
      </c>
      <c r="C414" s="221">
        <v>0.216</v>
      </c>
      <c r="D414" s="221">
        <v>0.316</v>
      </c>
      <c r="G414" s="195"/>
      <c r="H414" s="195"/>
    </row>
    <row r="415" spans="2:8" x14ac:dyDescent="0.25">
      <c r="B415" s="220" t="s">
        <v>438</v>
      </c>
      <c r="C415" s="221">
        <v>0.2</v>
      </c>
      <c r="D415" s="221">
        <v>0.3</v>
      </c>
      <c r="G415" s="195"/>
      <c r="H415" s="195"/>
    </row>
    <row r="416" spans="2:8" x14ac:dyDescent="0.25">
      <c r="B416" s="220" t="s">
        <v>439</v>
      </c>
      <c r="C416" s="221">
        <v>0.2</v>
      </c>
      <c r="D416" s="221">
        <v>0.3</v>
      </c>
      <c r="G416" s="195"/>
      <c r="H416" s="195"/>
    </row>
    <row r="417" spans="2:8" x14ac:dyDescent="0.25">
      <c r="B417" s="220" t="s">
        <v>440</v>
      </c>
      <c r="C417" s="221">
        <v>0.2</v>
      </c>
      <c r="D417" s="221">
        <v>0.3</v>
      </c>
      <c r="G417" s="195"/>
      <c r="H417" s="195"/>
    </row>
    <row r="418" spans="2:8" x14ac:dyDescent="0.25">
      <c r="B418" s="220" t="s">
        <v>441</v>
      </c>
      <c r="C418" s="221">
        <v>0.2</v>
      </c>
      <c r="D418" s="221">
        <v>0.3</v>
      </c>
      <c r="G418" s="195"/>
      <c r="H418" s="195"/>
    </row>
    <row r="419" spans="2:8" x14ac:dyDescent="0.25">
      <c r="B419" s="220" t="s">
        <v>442</v>
      </c>
      <c r="C419" s="221">
        <v>0.2</v>
      </c>
      <c r="D419" s="221">
        <v>0.3</v>
      </c>
      <c r="G419" s="195"/>
      <c r="H419" s="195"/>
    </row>
    <row r="420" spans="2:8" x14ac:dyDescent="0.25">
      <c r="B420" s="220" t="s">
        <v>443</v>
      </c>
      <c r="C420" s="221">
        <v>0.2</v>
      </c>
      <c r="D420" s="221">
        <v>0.3</v>
      </c>
      <c r="G420" s="195"/>
      <c r="H420" s="195"/>
    </row>
    <row r="421" spans="2:8" x14ac:dyDescent="0.25">
      <c r="B421" s="220" t="s">
        <v>444</v>
      </c>
      <c r="C421" s="221">
        <v>0.2</v>
      </c>
      <c r="D421" s="221">
        <v>0.3</v>
      </c>
      <c r="G421" s="195"/>
      <c r="H421" s="195"/>
    </row>
    <row r="422" spans="2:8" x14ac:dyDescent="0.25">
      <c r="B422" s="220" t="s">
        <v>445</v>
      </c>
      <c r="C422" s="221">
        <v>0.2</v>
      </c>
      <c r="D422" s="221">
        <v>0.3</v>
      </c>
      <c r="G422" s="195"/>
      <c r="H422" s="195"/>
    </row>
    <row r="423" spans="2:8" x14ac:dyDescent="0.25">
      <c r="B423" s="220" t="s">
        <v>446</v>
      </c>
      <c r="C423" s="221">
        <v>0.2</v>
      </c>
      <c r="D423" s="221">
        <v>0.3</v>
      </c>
      <c r="G423" s="195"/>
      <c r="H423" s="195"/>
    </row>
    <row r="424" spans="2:8" x14ac:dyDescent="0.25">
      <c r="B424" s="220" t="s">
        <v>447</v>
      </c>
      <c r="C424" s="221">
        <v>0.2</v>
      </c>
      <c r="D424" s="221">
        <v>0.3</v>
      </c>
      <c r="G424" s="195"/>
      <c r="H424" s="195"/>
    </row>
    <row r="425" spans="2:8" x14ac:dyDescent="0.25">
      <c r="B425" s="220" t="s">
        <v>448</v>
      </c>
      <c r="C425" s="221">
        <v>0.2</v>
      </c>
      <c r="D425" s="221">
        <v>0.3</v>
      </c>
      <c r="G425" s="195"/>
      <c r="H425" s="195"/>
    </row>
    <row r="426" spans="2:8" x14ac:dyDescent="0.25">
      <c r="B426" s="222" t="s">
        <v>449</v>
      </c>
      <c r="C426" s="223">
        <v>0.215</v>
      </c>
      <c r="D426" s="223">
        <v>0.32</v>
      </c>
      <c r="G426" s="195"/>
      <c r="H426" s="195"/>
    </row>
    <row r="427" spans="2:8" x14ac:dyDescent="0.25">
      <c r="B427" s="222" t="s">
        <v>450</v>
      </c>
      <c r="C427" s="223">
        <v>0.2</v>
      </c>
      <c r="D427" s="223">
        <v>0.3</v>
      </c>
      <c r="G427" s="195"/>
      <c r="H427" s="195"/>
    </row>
    <row r="428" spans="2:8" x14ac:dyDescent="0.25">
      <c r="B428" s="220" t="s">
        <v>451</v>
      </c>
      <c r="C428" s="221">
        <v>0.2</v>
      </c>
      <c r="D428" s="221">
        <v>0.3</v>
      </c>
      <c r="G428" s="195"/>
      <c r="H428" s="195"/>
    </row>
    <row r="429" spans="2:8" x14ac:dyDescent="0.25">
      <c r="B429" s="220" t="s">
        <v>452</v>
      </c>
      <c r="C429" s="221">
        <v>0.2</v>
      </c>
      <c r="D429" s="221">
        <v>0.3</v>
      </c>
      <c r="G429" s="195"/>
      <c r="H429" s="195"/>
    </row>
    <row r="430" spans="2:8" x14ac:dyDescent="0.25">
      <c r="B430" s="222" t="s">
        <v>453</v>
      </c>
      <c r="C430" s="223">
        <v>0.2</v>
      </c>
      <c r="D430" s="223">
        <v>0.31</v>
      </c>
      <c r="G430" s="195"/>
      <c r="H430" s="195"/>
    </row>
    <row r="431" spans="2:8" x14ac:dyDescent="0.25">
      <c r="B431" s="220" t="s">
        <v>454</v>
      </c>
      <c r="C431" s="221">
        <v>0.15</v>
      </c>
      <c r="D431" s="221">
        <v>0.25</v>
      </c>
      <c r="G431" s="195"/>
      <c r="H431" s="195"/>
    </row>
    <row r="432" spans="2:8" x14ac:dyDescent="0.25">
      <c r="B432" s="220" t="s">
        <v>455</v>
      </c>
      <c r="C432" s="221">
        <v>0.2</v>
      </c>
      <c r="D432" s="221">
        <v>0.3</v>
      </c>
      <c r="G432" s="195"/>
      <c r="H432" s="195"/>
    </row>
    <row r="433" spans="2:8" x14ac:dyDescent="0.25">
      <c r="B433" s="220" t="s">
        <v>456</v>
      </c>
      <c r="C433" s="221">
        <v>0.2</v>
      </c>
      <c r="D433" s="221">
        <v>0.3</v>
      </c>
      <c r="G433" s="195"/>
      <c r="H433" s="195"/>
    </row>
    <row r="434" spans="2:8" x14ac:dyDescent="0.25">
      <c r="B434" s="220" t="s">
        <v>457</v>
      </c>
      <c r="C434" s="221">
        <v>0.2</v>
      </c>
      <c r="D434" s="221">
        <v>0.3</v>
      </c>
      <c r="G434" s="195"/>
      <c r="H434" s="195"/>
    </row>
    <row r="435" spans="2:8" x14ac:dyDescent="0.25">
      <c r="B435" s="224" t="s">
        <v>458</v>
      </c>
      <c r="C435" s="225">
        <v>0.2</v>
      </c>
      <c r="D435" s="225">
        <v>0.3</v>
      </c>
      <c r="G435" s="195"/>
      <c r="H435" s="195"/>
    </row>
    <row r="436" spans="2:8" x14ac:dyDescent="0.25">
      <c r="B436" s="220" t="s">
        <v>459</v>
      </c>
      <c r="C436" s="221">
        <v>0.2</v>
      </c>
      <c r="D436" s="221">
        <v>0.3</v>
      </c>
      <c r="G436" s="195"/>
      <c r="H436" s="195"/>
    </row>
    <row r="437" spans="2:8" x14ac:dyDescent="0.25">
      <c r="B437" s="220" t="s">
        <v>460</v>
      </c>
      <c r="C437" s="221">
        <v>0.2</v>
      </c>
      <c r="D437" s="221">
        <v>0.3</v>
      </c>
      <c r="G437" s="195"/>
      <c r="H437" s="195"/>
    </row>
    <row r="438" spans="2:8" x14ac:dyDescent="0.25">
      <c r="B438" s="220" t="s">
        <v>461</v>
      </c>
      <c r="C438" s="221">
        <v>0.2</v>
      </c>
      <c r="D438" s="221">
        <v>0.3</v>
      </c>
      <c r="G438" s="195"/>
      <c r="H438" s="195"/>
    </row>
    <row r="439" spans="2:8" x14ac:dyDescent="0.25">
      <c r="B439" s="220" t="s">
        <v>462</v>
      </c>
      <c r="C439" s="221">
        <v>0.2</v>
      </c>
      <c r="D439" s="221">
        <v>0.3</v>
      </c>
      <c r="G439" s="195"/>
      <c r="H439" s="195"/>
    </row>
    <row r="440" spans="2:8" x14ac:dyDescent="0.25">
      <c r="B440" s="220" t="s">
        <v>463</v>
      </c>
      <c r="C440" s="221">
        <v>0.2</v>
      </c>
      <c r="D440" s="221">
        <v>0.3</v>
      </c>
      <c r="G440" s="195"/>
      <c r="H440" s="195"/>
    </row>
    <row r="441" spans="2:8" x14ac:dyDescent="0.25">
      <c r="B441" s="220" t="s">
        <v>464</v>
      </c>
      <c r="C441" s="221">
        <v>0.2</v>
      </c>
      <c r="D441" s="221">
        <v>0.3</v>
      </c>
      <c r="G441" s="195"/>
      <c r="H441" s="195"/>
    </row>
    <row r="442" spans="2:8" x14ac:dyDescent="0.25">
      <c r="B442" s="220" t="s">
        <v>465</v>
      </c>
      <c r="C442" s="221">
        <v>0.2</v>
      </c>
      <c r="D442" s="221">
        <v>0.3</v>
      </c>
      <c r="G442" s="195"/>
      <c r="H442" s="195"/>
    </row>
    <row r="443" spans="2:8" x14ac:dyDescent="0.25">
      <c r="B443" s="220" t="s">
        <v>466</v>
      </c>
      <c r="C443" s="221">
        <v>0.2</v>
      </c>
      <c r="D443" s="221">
        <v>0.3</v>
      </c>
      <c r="G443" s="195"/>
      <c r="H443" s="195"/>
    </row>
    <row r="444" spans="2:8" x14ac:dyDescent="0.25">
      <c r="B444" s="222" t="s">
        <v>467</v>
      </c>
      <c r="C444" s="223">
        <v>0.20499999999999999</v>
      </c>
      <c r="D444" s="223">
        <v>0.31</v>
      </c>
      <c r="G444" s="195"/>
      <c r="H444" s="195"/>
    </row>
    <row r="445" spans="2:8" x14ac:dyDescent="0.25">
      <c r="B445" s="222" t="s">
        <v>468</v>
      </c>
      <c r="C445" s="223">
        <v>0.2</v>
      </c>
      <c r="D445" s="223">
        <v>0.3</v>
      </c>
      <c r="G445" s="195"/>
      <c r="H445" s="195"/>
    </row>
    <row r="446" spans="2:8" x14ac:dyDescent="0.25">
      <c r="B446" s="220" t="s">
        <v>469</v>
      </c>
      <c r="C446" s="221">
        <v>0.2</v>
      </c>
      <c r="D446" s="221">
        <v>0.3</v>
      </c>
      <c r="G446" s="195"/>
      <c r="H446" s="195"/>
    </row>
    <row r="447" spans="2:8" x14ac:dyDescent="0.25">
      <c r="B447" s="220" t="s">
        <v>612</v>
      </c>
      <c r="C447" s="221">
        <v>0.2</v>
      </c>
      <c r="D447" s="221">
        <v>0.3</v>
      </c>
      <c r="G447" s="195"/>
      <c r="H447" s="195"/>
    </row>
    <row r="448" spans="2:8" x14ac:dyDescent="0.25">
      <c r="B448" s="220" t="s">
        <v>587</v>
      </c>
      <c r="C448" s="221">
        <v>0.18</v>
      </c>
      <c r="D448" s="221">
        <v>0.28000000000000003</v>
      </c>
      <c r="G448" s="195"/>
      <c r="H448" s="195"/>
    </row>
    <row r="449" spans="2:8" x14ac:dyDescent="0.25">
      <c r="B449" s="220" t="s">
        <v>470</v>
      </c>
      <c r="C449" s="221">
        <v>0.2</v>
      </c>
      <c r="D449" s="221">
        <v>0.3</v>
      </c>
      <c r="G449" s="195"/>
      <c r="H449" s="195"/>
    </row>
    <row r="450" spans="2:8" x14ac:dyDescent="0.25">
      <c r="B450" s="220" t="s">
        <v>471</v>
      </c>
      <c r="C450" s="221">
        <v>0.2</v>
      </c>
      <c r="D450" s="221">
        <v>0.3</v>
      </c>
      <c r="G450" s="195"/>
      <c r="H450" s="195"/>
    </row>
    <row r="451" spans="2:8" x14ac:dyDescent="0.25">
      <c r="B451" s="220" t="s">
        <v>472</v>
      </c>
      <c r="C451" s="221">
        <v>0.2</v>
      </c>
      <c r="D451" s="221">
        <v>0.3</v>
      </c>
      <c r="G451" s="195"/>
      <c r="H451" s="195"/>
    </row>
    <row r="452" spans="2:8" x14ac:dyDescent="0.25">
      <c r="B452" s="220" t="s">
        <v>473</v>
      </c>
      <c r="C452" s="221">
        <v>0.2</v>
      </c>
      <c r="D452" s="221">
        <v>0.3</v>
      </c>
      <c r="G452" s="195"/>
      <c r="H452" s="195"/>
    </row>
    <row r="453" spans="2:8" x14ac:dyDescent="0.25">
      <c r="B453" s="220" t="s">
        <v>474</v>
      </c>
      <c r="C453" s="221">
        <v>0.2</v>
      </c>
      <c r="D453" s="221">
        <v>0.3</v>
      </c>
      <c r="G453" s="195"/>
      <c r="H453" s="195"/>
    </row>
    <row r="454" spans="2:8" x14ac:dyDescent="0.25">
      <c r="B454" s="220" t="s">
        <v>475</v>
      </c>
      <c r="C454" s="221">
        <v>0.2</v>
      </c>
      <c r="D454" s="221">
        <v>0.3</v>
      </c>
      <c r="G454" s="195"/>
      <c r="H454" s="195"/>
    </row>
    <row r="455" spans="2:8" x14ac:dyDescent="0.25">
      <c r="B455" s="220" t="s">
        <v>476</v>
      </c>
      <c r="C455" s="221">
        <v>0.2</v>
      </c>
      <c r="D455" s="221">
        <v>0.3</v>
      </c>
      <c r="G455" s="195"/>
      <c r="H455" s="195"/>
    </row>
    <row r="456" spans="2:8" x14ac:dyDescent="0.25">
      <c r="B456" s="222" t="s">
        <v>477</v>
      </c>
      <c r="C456" s="223">
        <v>0.2</v>
      </c>
      <c r="D456" s="223">
        <v>0.3</v>
      </c>
      <c r="G456" s="195"/>
      <c r="H456" s="195"/>
    </row>
    <row r="457" spans="2:8" x14ac:dyDescent="0.25">
      <c r="B457" s="220" t="s">
        <v>478</v>
      </c>
      <c r="C457" s="221">
        <v>0.2</v>
      </c>
      <c r="D457" s="221">
        <v>0.3</v>
      </c>
      <c r="G457" s="195"/>
      <c r="H457" s="195"/>
    </row>
    <row r="458" spans="2:8" x14ac:dyDescent="0.25">
      <c r="B458" s="220" t="s">
        <v>479</v>
      </c>
      <c r="C458" s="221">
        <v>0.2</v>
      </c>
      <c r="D458" s="221">
        <v>0.3</v>
      </c>
      <c r="G458" s="195"/>
      <c r="H458" s="195"/>
    </row>
    <row r="459" spans="2:8" x14ac:dyDescent="0.25">
      <c r="B459" s="220" t="s">
        <v>480</v>
      </c>
      <c r="C459" s="221">
        <v>0.2</v>
      </c>
      <c r="D459" s="221">
        <v>0.3</v>
      </c>
      <c r="G459" s="195"/>
      <c r="H459" s="195"/>
    </row>
    <row r="460" spans="2:8" x14ac:dyDescent="0.25">
      <c r="B460" s="220" t="s">
        <v>481</v>
      </c>
      <c r="C460" s="221">
        <v>0.2</v>
      </c>
      <c r="D460" s="221">
        <v>0.3</v>
      </c>
      <c r="G460" s="195"/>
      <c r="H460" s="195"/>
    </row>
    <row r="461" spans="2:8" x14ac:dyDescent="0.25">
      <c r="B461" s="220" t="s">
        <v>482</v>
      </c>
      <c r="C461" s="221">
        <v>0.2</v>
      </c>
      <c r="D461" s="221">
        <v>0.3</v>
      </c>
      <c r="G461" s="195"/>
      <c r="H461" s="195"/>
    </row>
    <row r="462" spans="2:8" x14ac:dyDescent="0.25">
      <c r="B462" s="220" t="s">
        <v>483</v>
      </c>
      <c r="C462" s="221">
        <v>0.2</v>
      </c>
      <c r="D462" s="221">
        <v>0.3</v>
      </c>
      <c r="G462" s="195"/>
      <c r="H462" s="195"/>
    </row>
    <row r="463" spans="2:8" x14ac:dyDescent="0.25">
      <c r="B463" s="220" t="s">
        <v>484</v>
      </c>
      <c r="C463" s="221">
        <v>0.2</v>
      </c>
      <c r="D463" s="221">
        <v>0.3</v>
      </c>
      <c r="G463" s="195"/>
      <c r="H463" s="195"/>
    </row>
    <row r="464" spans="2:8" x14ac:dyDescent="0.25">
      <c r="B464" s="220" t="s">
        <v>485</v>
      </c>
      <c r="C464" s="221">
        <v>0.2</v>
      </c>
      <c r="D464" s="221">
        <v>0.3</v>
      </c>
      <c r="G464" s="195"/>
      <c r="H464" s="195"/>
    </row>
    <row r="465" spans="2:8" x14ac:dyDescent="0.25">
      <c r="B465" s="220" t="s">
        <v>486</v>
      </c>
      <c r="C465" s="221">
        <v>0.2</v>
      </c>
      <c r="D465" s="221">
        <v>0.3</v>
      </c>
      <c r="G465" s="195"/>
      <c r="H465" s="195"/>
    </row>
    <row r="466" spans="2:8" x14ac:dyDescent="0.25">
      <c r="B466" s="220" t="s">
        <v>487</v>
      </c>
      <c r="C466" s="221">
        <v>0.2</v>
      </c>
      <c r="D466" s="221">
        <v>0.3</v>
      </c>
      <c r="G466" s="195"/>
      <c r="H466" s="195"/>
    </row>
    <row r="467" spans="2:8" x14ac:dyDescent="0.25">
      <c r="B467" s="220" t="s">
        <v>488</v>
      </c>
      <c r="C467" s="221">
        <v>0.2</v>
      </c>
      <c r="D467" s="221">
        <v>0.3</v>
      </c>
      <c r="G467" s="195"/>
      <c r="H467" s="195"/>
    </row>
    <row r="468" spans="2:8" x14ac:dyDescent="0.25">
      <c r="B468" s="220" t="s">
        <v>489</v>
      </c>
      <c r="C468" s="221">
        <v>0.2</v>
      </c>
      <c r="D468" s="221">
        <v>0.3</v>
      </c>
      <c r="G468" s="195"/>
      <c r="H468" s="195"/>
    </row>
    <row r="469" spans="2:8" x14ac:dyDescent="0.25">
      <c r="B469" s="220" t="s">
        <v>490</v>
      </c>
      <c r="C469" s="221">
        <v>0.2</v>
      </c>
      <c r="D469" s="221">
        <v>0.3</v>
      </c>
      <c r="G469" s="195"/>
      <c r="H469" s="195"/>
    </row>
    <row r="470" spans="2:8" x14ac:dyDescent="0.25">
      <c r="B470" s="224" t="s">
        <v>491</v>
      </c>
      <c r="C470" s="225">
        <v>0.2</v>
      </c>
      <c r="D470" s="225">
        <v>0.3</v>
      </c>
      <c r="G470" s="195"/>
      <c r="H470" s="195"/>
    </row>
    <row r="471" spans="2:8" x14ac:dyDescent="0.25">
      <c r="B471" s="220" t="s">
        <v>492</v>
      </c>
      <c r="C471" s="221">
        <v>0.2</v>
      </c>
      <c r="D471" s="221">
        <v>0.3</v>
      </c>
      <c r="G471" s="195"/>
      <c r="H471" s="195"/>
    </row>
    <row r="472" spans="2:8" x14ac:dyDescent="0.25">
      <c r="B472" s="220" t="s">
        <v>493</v>
      </c>
      <c r="C472" s="221">
        <v>0.2</v>
      </c>
      <c r="D472" s="221">
        <v>0.3</v>
      </c>
      <c r="G472" s="195"/>
      <c r="H472" s="195"/>
    </row>
    <row r="473" spans="2:8" x14ac:dyDescent="0.25">
      <c r="B473" s="220" t="s">
        <v>494</v>
      </c>
      <c r="C473" s="221">
        <v>0.2</v>
      </c>
      <c r="D473" s="221">
        <v>0.3</v>
      </c>
      <c r="G473" s="195"/>
      <c r="H473" s="195"/>
    </row>
    <row r="474" spans="2:8" x14ac:dyDescent="0.25">
      <c r="B474" s="220" t="s">
        <v>495</v>
      </c>
      <c r="C474" s="221">
        <v>0.2</v>
      </c>
      <c r="D474" s="221">
        <v>0.3</v>
      </c>
      <c r="G474" s="195"/>
      <c r="H474" s="195"/>
    </row>
    <row r="475" spans="2:8" x14ac:dyDescent="0.25">
      <c r="B475" s="220" t="s">
        <v>496</v>
      </c>
      <c r="C475" s="221">
        <v>0.2</v>
      </c>
      <c r="D475" s="221">
        <v>0.3</v>
      </c>
      <c r="G475" s="195"/>
      <c r="H475" s="195"/>
    </row>
    <row r="476" spans="2:8" x14ac:dyDescent="0.25">
      <c r="B476" s="220" t="s">
        <v>497</v>
      </c>
      <c r="C476" s="221">
        <v>0.2</v>
      </c>
      <c r="D476" s="221">
        <v>0.3</v>
      </c>
      <c r="G476" s="195"/>
      <c r="H476" s="195"/>
    </row>
    <row r="477" spans="2:8" x14ac:dyDescent="0.25">
      <c r="B477" s="220" t="s">
        <v>498</v>
      </c>
      <c r="C477" s="221">
        <v>0.2</v>
      </c>
      <c r="D477" s="221">
        <v>0.3</v>
      </c>
      <c r="G477" s="195"/>
      <c r="H477" s="195"/>
    </row>
    <row r="478" spans="2:8" x14ac:dyDescent="0.25">
      <c r="B478" s="220" t="s">
        <v>499</v>
      </c>
      <c r="C478" s="221">
        <v>0.2</v>
      </c>
      <c r="D478" s="221">
        <v>0.3</v>
      </c>
      <c r="G478" s="195"/>
      <c r="H478" s="195"/>
    </row>
    <row r="479" spans="2:8" x14ac:dyDescent="0.25">
      <c r="B479" s="220" t="s">
        <v>500</v>
      </c>
      <c r="C479" s="221">
        <v>0.2</v>
      </c>
      <c r="D479" s="221">
        <v>0.3</v>
      </c>
      <c r="G479" s="195"/>
      <c r="H479" s="195"/>
    </row>
    <row r="480" spans="2:8" x14ac:dyDescent="0.25">
      <c r="B480" s="220" t="s">
        <v>501</v>
      </c>
      <c r="C480" s="221">
        <v>0.2</v>
      </c>
      <c r="D480" s="221">
        <v>0.3</v>
      </c>
      <c r="G480" s="195"/>
      <c r="H480" s="195"/>
    </row>
    <row r="481" spans="2:8" x14ac:dyDescent="0.25">
      <c r="B481" s="220" t="s">
        <v>502</v>
      </c>
      <c r="C481" s="221">
        <v>0.2</v>
      </c>
      <c r="D481" s="221">
        <v>0.3</v>
      </c>
      <c r="G481" s="195"/>
      <c r="H481" s="195"/>
    </row>
    <row r="482" spans="2:8" x14ac:dyDescent="0.25">
      <c r="B482" s="220" t="s">
        <v>503</v>
      </c>
      <c r="C482" s="221">
        <v>0.15</v>
      </c>
      <c r="D482" s="221">
        <v>0.3</v>
      </c>
      <c r="G482" s="195"/>
      <c r="H482" s="195"/>
    </row>
    <row r="483" spans="2:8" x14ac:dyDescent="0.25">
      <c r="B483" s="220" t="s">
        <v>504</v>
      </c>
      <c r="C483" s="221">
        <v>0.2</v>
      </c>
      <c r="D483" s="221">
        <v>0.3</v>
      </c>
      <c r="G483" s="195"/>
      <c r="H483" s="195"/>
    </row>
    <row r="484" spans="2:8" x14ac:dyDescent="0.25">
      <c r="B484" s="222" t="s">
        <v>505</v>
      </c>
      <c r="C484" s="223">
        <v>0.18</v>
      </c>
      <c r="D484" s="223">
        <v>0.3</v>
      </c>
      <c r="G484" s="195"/>
      <c r="H484" s="195"/>
    </row>
    <row r="485" spans="2:8" x14ac:dyDescent="0.25">
      <c r="B485" s="222" t="s">
        <v>506</v>
      </c>
      <c r="C485" s="223">
        <v>0.21</v>
      </c>
      <c r="D485" s="223">
        <v>0.31</v>
      </c>
      <c r="G485" s="195"/>
      <c r="H485" s="195"/>
    </row>
    <row r="486" spans="2:8" x14ac:dyDescent="0.25">
      <c r="B486" s="220" t="s">
        <v>507</v>
      </c>
      <c r="C486" s="221">
        <v>0.2</v>
      </c>
      <c r="D486" s="221">
        <v>0.3</v>
      </c>
      <c r="G486" s="195"/>
      <c r="H486" s="195"/>
    </row>
    <row r="487" spans="2:8" x14ac:dyDescent="0.25">
      <c r="B487" s="220" t="s">
        <v>508</v>
      </c>
      <c r="C487" s="221">
        <v>0.2</v>
      </c>
      <c r="D487" s="221">
        <v>0.3</v>
      </c>
      <c r="G487" s="195"/>
      <c r="H487" s="195"/>
    </row>
    <row r="488" spans="2:8" x14ac:dyDescent="0.25">
      <c r="B488" s="224" t="s">
        <v>509</v>
      </c>
      <c r="C488" s="225">
        <v>0.2</v>
      </c>
      <c r="D488" s="225">
        <v>0.3</v>
      </c>
      <c r="G488" s="195"/>
      <c r="H488" s="195"/>
    </row>
    <row r="489" spans="2:8" x14ac:dyDescent="0.25">
      <c r="B489" s="220" t="s">
        <v>510</v>
      </c>
      <c r="C489" s="221">
        <v>0.2</v>
      </c>
      <c r="D489" s="221">
        <v>0.3</v>
      </c>
      <c r="G489" s="195"/>
      <c r="H489" s="195"/>
    </row>
    <row r="490" spans="2:8" x14ac:dyDescent="0.25">
      <c r="B490" s="220" t="s">
        <v>511</v>
      </c>
      <c r="C490" s="221">
        <v>0.2</v>
      </c>
      <c r="D490" s="221">
        <v>0.3</v>
      </c>
      <c r="G490" s="195"/>
      <c r="H490" s="195"/>
    </row>
    <row r="491" spans="2:8" x14ac:dyDescent="0.25">
      <c r="B491" s="220" t="s">
        <v>512</v>
      </c>
      <c r="C491" s="221">
        <v>0.2</v>
      </c>
      <c r="D491" s="221">
        <v>0.3</v>
      </c>
      <c r="G491" s="195"/>
      <c r="H491" s="195"/>
    </row>
    <row r="492" spans="2:8" x14ac:dyDescent="0.25">
      <c r="B492" s="220" t="s">
        <v>513</v>
      </c>
      <c r="C492" s="221">
        <v>0.2</v>
      </c>
      <c r="D492" s="221">
        <v>0.3</v>
      </c>
      <c r="G492" s="195"/>
      <c r="H492" s="195"/>
    </row>
    <row r="493" spans="2:8" x14ac:dyDescent="0.25">
      <c r="B493" s="222" t="s">
        <v>514</v>
      </c>
      <c r="C493" s="223">
        <v>0.21</v>
      </c>
      <c r="D493" s="223">
        <v>0.31</v>
      </c>
      <c r="G493" s="195"/>
      <c r="H493" s="195"/>
    </row>
    <row r="494" spans="2:8" x14ac:dyDescent="0.25">
      <c r="B494" s="220" t="s">
        <v>515</v>
      </c>
      <c r="C494" s="221">
        <v>0.21</v>
      </c>
      <c r="D494" s="221">
        <v>0.32</v>
      </c>
      <c r="G494" s="195"/>
      <c r="H494" s="195"/>
    </row>
    <row r="495" spans="2:8" x14ac:dyDescent="0.25">
      <c r="B495" s="220" t="s">
        <v>516</v>
      </c>
      <c r="C495" s="221">
        <v>0.21</v>
      </c>
      <c r="D495" s="221">
        <v>0.3</v>
      </c>
      <c r="G495" s="195"/>
      <c r="H495" s="195"/>
    </row>
    <row r="496" spans="2:8" x14ac:dyDescent="0.25">
      <c r="B496" s="220" t="s">
        <v>517</v>
      </c>
      <c r="C496" s="221">
        <v>0.2</v>
      </c>
      <c r="D496" s="221">
        <v>0.3</v>
      </c>
      <c r="G496" s="195"/>
      <c r="H496" s="195"/>
    </row>
    <row r="497" spans="2:8" x14ac:dyDescent="0.25">
      <c r="B497" s="220" t="s">
        <v>518</v>
      </c>
      <c r="C497" s="221">
        <v>0.2</v>
      </c>
      <c r="D497" s="221">
        <v>0.3</v>
      </c>
      <c r="G497" s="195"/>
      <c r="H497" s="195"/>
    </row>
    <row r="498" spans="2:8" x14ac:dyDescent="0.25">
      <c r="B498" s="220" t="s">
        <v>519</v>
      </c>
      <c r="C498" s="221">
        <v>0.2</v>
      </c>
      <c r="D498" s="221">
        <v>0.3</v>
      </c>
      <c r="G498" s="195"/>
      <c r="H498" s="195"/>
    </row>
    <row r="499" spans="2:8" x14ac:dyDescent="0.25">
      <c r="B499" s="220" t="s">
        <v>520</v>
      </c>
      <c r="C499" s="221">
        <v>0.2</v>
      </c>
      <c r="D499" s="221">
        <v>0.3</v>
      </c>
      <c r="G499" s="195"/>
      <c r="H499" s="195"/>
    </row>
    <row r="500" spans="2:8" x14ac:dyDescent="0.25">
      <c r="B500" s="220" t="s">
        <v>521</v>
      </c>
      <c r="C500" s="221">
        <v>0.2</v>
      </c>
      <c r="D500" s="221">
        <v>0.3</v>
      </c>
      <c r="G500" s="195"/>
      <c r="H500" s="195"/>
    </row>
    <row r="501" spans="2:8" x14ac:dyDescent="0.25">
      <c r="B501" s="220" t="s">
        <v>522</v>
      </c>
      <c r="C501" s="221">
        <v>0.2</v>
      </c>
      <c r="D501" s="221">
        <v>0.3</v>
      </c>
      <c r="G501" s="195"/>
      <c r="H501" s="195"/>
    </row>
    <row r="502" spans="2:8" x14ac:dyDescent="0.25">
      <c r="B502" s="220" t="s">
        <v>523</v>
      </c>
      <c r="C502" s="221">
        <v>0.2</v>
      </c>
      <c r="D502" s="221">
        <v>0.3</v>
      </c>
      <c r="G502" s="195"/>
      <c r="H502" s="195"/>
    </row>
    <row r="503" spans="2:8" x14ac:dyDescent="0.25">
      <c r="B503" s="220" t="s">
        <v>524</v>
      </c>
      <c r="C503" s="221">
        <v>0.2</v>
      </c>
      <c r="D503" s="221">
        <v>0.3</v>
      </c>
      <c r="G503" s="195"/>
      <c r="H503" s="195"/>
    </row>
    <row r="504" spans="2:8" x14ac:dyDescent="0.25">
      <c r="B504" s="220" t="s">
        <v>525</v>
      </c>
      <c r="C504" s="221">
        <v>0.2</v>
      </c>
      <c r="D504" s="221">
        <v>0.3</v>
      </c>
      <c r="G504" s="195"/>
      <c r="H504" s="195"/>
    </row>
    <row r="505" spans="2:8" x14ac:dyDescent="0.25">
      <c r="B505" s="222" t="s">
        <v>526</v>
      </c>
      <c r="C505" s="223">
        <v>0.2</v>
      </c>
      <c r="D505" s="223">
        <v>0.3</v>
      </c>
      <c r="G505" s="195"/>
      <c r="H505" s="195"/>
    </row>
    <row r="506" spans="2:8" x14ac:dyDescent="0.25">
      <c r="B506" s="220" t="s">
        <v>527</v>
      </c>
      <c r="C506" s="221">
        <v>0.17499999999999999</v>
      </c>
      <c r="D506" s="221">
        <v>0.27500000000000002</v>
      </c>
      <c r="G506" s="195"/>
      <c r="H506" s="195"/>
    </row>
    <row r="507" spans="2:8" x14ac:dyDescent="0.25">
      <c r="B507" s="220" t="s">
        <v>528</v>
      </c>
      <c r="C507" s="221">
        <v>0.2</v>
      </c>
      <c r="D507" s="221">
        <v>0.3</v>
      </c>
      <c r="G507" s="195"/>
      <c r="H507" s="195"/>
    </row>
    <row r="508" spans="2:8" x14ac:dyDescent="0.25">
      <c r="B508" s="220" t="s">
        <v>529</v>
      </c>
      <c r="C508" s="221">
        <v>0.2</v>
      </c>
      <c r="D508" s="221">
        <v>0.3</v>
      </c>
      <c r="G508" s="195"/>
      <c r="H508" s="195"/>
    </row>
    <row r="509" spans="2:8" x14ac:dyDescent="0.25">
      <c r="B509" s="220" t="s">
        <v>530</v>
      </c>
      <c r="C509" s="221">
        <v>0.2</v>
      </c>
      <c r="D509" s="221">
        <v>0.3</v>
      </c>
      <c r="G509" s="195"/>
      <c r="H509" s="195"/>
    </row>
    <row r="510" spans="2:8" x14ac:dyDescent="0.25">
      <c r="B510" s="220" t="s">
        <v>531</v>
      </c>
      <c r="C510" s="221">
        <v>0.2</v>
      </c>
      <c r="D510" s="221">
        <v>0.3</v>
      </c>
      <c r="G510" s="195"/>
      <c r="H510" s="195"/>
    </row>
    <row r="511" spans="2:8" x14ac:dyDescent="0.25">
      <c r="B511" s="220" t="s">
        <v>532</v>
      </c>
      <c r="C511" s="221">
        <v>0.2</v>
      </c>
      <c r="D511" s="221">
        <v>0.3</v>
      </c>
      <c r="G511" s="195"/>
      <c r="H511" s="195"/>
    </row>
    <row r="512" spans="2:8" x14ac:dyDescent="0.25">
      <c r="B512" s="220" t="s">
        <v>533</v>
      </c>
      <c r="C512" s="221">
        <v>0.2</v>
      </c>
      <c r="D512" s="221">
        <v>0.3</v>
      </c>
      <c r="G512" s="195"/>
      <c r="H512" s="195"/>
    </row>
    <row r="513" spans="2:8" x14ac:dyDescent="0.25">
      <c r="B513" s="220" t="s">
        <v>534</v>
      </c>
      <c r="C513" s="221">
        <v>0.2</v>
      </c>
      <c r="D513" s="221">
        <v>0.3</v>
      </c>
      <c r="G513" s="195"/>
      <c r="H513" s="195"/>
    </row>
    <row r="514" spans="2:8" x14ac:dyDescent="0.25">
      <c r="B514" s="220" t="s">
        <v>535</v>
      </c>
      <c r="C514" s="221">
        <v>0.2</v>
      </c>
      <c r="D514" s="221">
        <v>0.3</v>
      </c>
      <c r="G514" s="195"/>
      <c r="H514" s="195"/>
    </row>
    <row r="515" spans="2:8" x14ac:dyDescent="0.25">
      <c r="B515" s="220" t="s">
        <v>536</v>
      </c>
      <c r="C515" s="221">
        <v>0.2</v>
      </c>
      <c r="D515" s="221">
        <v>0.3</v>
      </c>
      <c r="G515" s="195"/>
      <c r="H515" s="195"/>
    </row>
    <row r="516" spans="2:8" x14ac:dyDescent="0.25">
      <c r="B516" s="220" t="s">
        <v>537</v>
      </c>
      <c r="C516" s="221">
        <v>0.2</v>
      </c>
      <c r="D516" s="221">
        <v>0.3</v>
      </c>
      <c r="G516" s="195"/>
      <c r="H516" s="195"/>
    </row>
    <row r="517" spans="2:8" x14ac:dyDescent="0.25">
      <c r="B517" s="220" t="s">
        <v>538</v>
      </c>
      <c r="C517" s="221">
        <v>0.2</v>
      </c>
      <c r="D517" s="221">
        <v>0.3</v>
      </c>
      <c r="G517" s="195"/>
      <c r="H517" s="195"/>
    </row>
    <row r="518" spans="2:8" x14ac:dyDescent="0.25">
      <c r="B518" s="220" t="s">
        <v>539</v>
      </c>
      <c r="C518" s="221">
        <v>0.2</v>
      </c>
      <c r="D518" s="221">
        <v>0.3</v>
      </c>
      <c r="G518" s="195"/>
      <c r="H518" s="195"/>
    </row>
    <row r="519" spans="2:8" x14ac:dyDescent="0.25">
      <c r="B519" s="220" t="s">
        <v>540</v>
      </c>
      <c r="C519" s="221">
        <v>0.2</v>
      </c>
      <c r="D519" s="221">
        <v>0.3</v>
      </c>
      <c r="G519" s="195"/>
      <c r="H519" s="195"/>
    </row>
    <row r="520" spans="2:8" x14ac:dyDescent="0.25">
      <c r="B520" s="220" t="s">
        <v>541</v>
      </c>
      <c r="C520" s="221">
        <v>0.2</v>
      </c>
      <c r="D520" s="221">
        <v>0.3</v>
      </c>
      <c r="G520" s="195"/>
      <c r="H520" s="195"/>
    </row>
    <row r="521" spans="2:8" x14ac:dyDescent="0.25">
      <c r="B521" s="220" t="s">
        <v>542</v>
      </c>
      <c r="C521" s="221">
        <v>0.2</v>
      </c>
      <c r="D521" s="221">
        <v>0.25</v>
      </c>
      <c r="G521" s="195"/>
      <c r="H521" s="195"/>
    </row>
    <row r="522" spans="2:8" x14ac:dyDescent="0.25">
      <c r="B522" s="220" t="s">
        <v>543</v>
      </c>
      <c r="C522" s="221">
        <v>0.2</v>
      </c>
      <c r="D522" s="221">
        <v>0.3</v>
      </c>
      <c r="G522" s="195"/>
      <c r="H522" s="195"/>
    </row>
    <row r="523" spans="2:8" x14ac:dyDescent="0.25">
      <c r="B523" s="220" t="s">
        <v>544</v>
      </c>
      <c r="C523" s="221">
        <v>0.2</v>
      </c>
      <c r="D523" s="221">
        <v>0.3</v>
      </c>
      <c r="G523" s="195"/>
      <c r="H523" s="195"/>
    </row>
    <row r="524" spans="2:8" x14ac:dyDescent="0.25">
      <c r="B524" s="222" t="s">
        <v>545</v>
      </c>
      <c r="C524" s="223">
        <v>0.2</v>
      </c>
      <c r="D524" s="223">
        <v>0.3</v>
      </c>
      <c r="G524" s="195"/>
      <c r="H524" s="195"/>
    </row>
    <row r="525" spans="2:8" x14ac:dyDescent="0.25">
      <c r="B525" s="220" t="s">
        <v>546</v>
      </c>
      <c r="C525" s="221">
        <v>0.2</v>
      </c>
      <c r="D525" s="221">
        <v>0.3</v>
      </c>
      <c r="G525" s="195"/>
      <c r="H525" s="195"/>
    </row>
    <row r="526" spans="2:8" x14ac:dyDescent="0.25">
      <c r="B526" s="222" t="s">
        <v>547</v>
      </c>
      <c r="C526" s="223">
        <v>0.2</v>
      </c>
      <c r="D526" s="223">
        <v>0.3</v>
      </c>
      <c r="G526" s="195"/>
      <c r="H526" s="195"/>
    </row>
    <row r="527" spans="2:8" x14ac:dyDescent="0.25">
      <c r="B527" s="220" t="s">
        <v>548</v>
      </c>
      <c r="C527" s="221">
        <v>0.2</v>
      </c>
      <c r="D527" s="221">
        <v>0.3</v>
      </c>
      <c r="G527" s="195"/>
      <c r="H527" s="195"/>
    </row>
    <row r="528" spans="2:8" x14ac:dyDescent="0.25">
      <c r="B528" s="220" t="s">
        <v>549</v>
      </c>
      <c r="C528" s="221">
        <v>0.2</v>
      </c>
      <c r="D528" s="221">
        <v>0.3</v>
      </c>
      <c r="G528" s="195"/>
      <c r="H528" s="195"/>
    </row>
    <row r="529" spans="2:8" x14ac:dyDescent="0.25">
      <c r="B529" s="222" t="s">
        <v>550</v>
      </c>
      <c r="C529" s="223">
        <v>0.2</v>
      </c>
      <c r="D529" s="223">
        <v>0.3</v>
      </c>
      <c r="G529" s="195"/>
      <c r="H529" s="195"/>
    </row>
    <row r="530" spans="2:8" x14ac:dyDescent="0.25">
      <c r="B530" s="220" t="s">
        <v>551</v>
      </c>
      <c r="C530" s="221">
        <v>0.2</v>
      </c>
      <c r="D530" s="221">
        <v>0.3</v>
      </c>
      <c r="G530" s="195"/>
      <c r="H530" s="195"/>
    </row>
    <row r="531" spans="2:8" x14ac:dyDescent="0.25">
      <c r="B531" s="220" t="s">
        <v>552</v>
      </c>
      <c r="C531" s="221">
        <v>0.2</v>
      </c>
      <c r="D531" s="221">
        <v>0.3</v>
      </c>
      <c r="G531" s="195"/>
      <c r="H531" s="195"/>
    </row>
    <row r="532" spans="2:8" x14ac:dyDescent="0.25">
      <c r="B532" s="222" t="s">
        <v>553</v>
      </c>
      <c r="C532" s="223">
        <v>0.21</v>
      </c>
      <c r="D532" s="223">
        <v>0.31</v>
      </c>
      <c r="G532" s="195"/>
      <c r="H532" s="195"/>
    </row>
    <row r="533" spans="2:8" x14ac:dyDescent="0.25">
      <c r="B533" s="222" t="s">
        <v>554</v>
      </c>
      <c r="C533" s="223">
        <v>0.21</v>
      </c>
      <c r="D533" s="223">
        <v>0.25</v>
      </c>
      <c r="G533" s="195"/>
      <c r="H533" s="195"/>
    </row>
    <row r="534" spans="2:8" x14ac:dyDescent="0.25">
      <c r="B534" s="220" t="s">
        <v>555</v>
      </c>
      <c r="C534" s="221">
        <v>0.18</v>
      </c>
      <c r="D534" s="221">
        <v>0.3</v>
      </c>
      <c r="G534" s="195"/>
      <c r="H534" s="195"/>
    </row>
    <row r="535" spans="2:8" x14ac:dyDescent="0.25">
      <c r="B535" s="220" t="s">
        <v>556</v>
      </c>
      <c r="C535" s="221">
        <v>0.2</v>
      </c>
      <c r="D535" s="221">
        <v>0.3</v>
      </c>
      <c r="G535" s="195"/>
      <c r="H535" s="195"/>
    </row>
    <row r="536" spans="2:8" x14ac:dyDescent="0.25">
      <c r="B536" s="220" t="s">
        <v>557</v>
      </c>
      <c r="C536" s="221">
        <v>0.2</v>
      </c>
      <c r="D536" s="221">
        <v>0.3</v>
      </c>
      <c r="G536" s="195"/>
      <c r="H536" s="195"/>
    </row>
    <row r="537" spans="2:8" x14ac:dyDescent="0.25">
      <c r="B537" s="220" t="s">
        <v>558</v>
      </c>
      <c r="C537" s="221">
        <v>0.2</v>
      </c>
      <c r="D537" s="221">
        <v>0.3</v>
      </c>
      <c r="G537" s="195"/>
      <c r="H537" s="195"/>
    </row>
    <row r="538" spans="2:8" x14ac:dyDescent="0.25">
      <c r="B538" s="220" t="s">
        <v>559</v>
      </c>
      <c r="C538" s="221">
        <v>0.15</v>
      </c>
      <c r="D538" s="221">
        <v>0.3</v>
      </c>
      <c r="G538" s="195"/>
      <c r="H538" s="195"/>
    </row>
    <row r="539" spans="2:8" x14ac:dyDescent="0.25">
      <c r="B539" s="220" t="s">
        <v>560</v>
      </c>
      <c r="C539" s="221">
        <v>0.2</v>
      </c>
      <c r="D539" s="221">
        <v>0.3</v>
      </c>
      <c r="G539" s="195"/>
      <c r="H539" s="195"/>
    </row>
    <row r="540" spans="2:8" x14ac:dyDescent="0.25">
      <c r="B540" s="220" t="s">
        <v>561</v>
      </c>
      <c r="C540" s="221">
        <v>0.2</v>
      </c>
      <c r="D540" s="221">
        <v>0.3</v>
      </c>
      <c r="G540" s="195"/>
      <c r="H540" s="195"/>
    </row>
    <row r="541" spans="2:8" x14ac:dyDescent="0.25">
      <c r="B541" s="220" t="s">
        <v>562</v>
      </c>
      <c r="C541" s="221">
        <v>0.2</v>
      </c>
      <c r="D541" s="221">
        <v>0.3</v>
      </c>
      <c r="G541" s="195"/>
      <c r="H541" s="195"/>
    </row>
    <row r="542" spans="2:8" x14ac:dyDescent="0.25">
      <c r="B542" s="220" t="s">
        <v>563</v>
      </c>
      <c r="C542" s="221">
        <v>0.2</v>
      </c>
      <c r="D542" s="221">
        <v>0.3</v>
      </c>
      <c r="G542" s="195"/>
      <c r="H542" s="195"/>
    </row>
    <row r="543" spans="2:8" x14ac:dyDescent="0.25">
      <c r="B543" s="220" t="s">
        <v>564</v>
      </c>
      <c r="C543" s="221">
        <v>0.2</v>
      </c>
      <c r="D543" s="221">
        <v>0.3</v>
      </c>
      <c r="G543" s="195"/>
      <c r="H543" s="195"/>
    </row>
    <row r="544" spans="2:8" x14ac:dyDescent="0.25">
      <c r="B544" s="220" t="s">
        <v>565</v>
      </c>
      <c r="C544" s="221">
        <v>0.2</v>
      </c>
      <c r="D544" s="221">
        <v>0.3</v>
      </c>
      <c r="G544" s="195"/>
      <c r="H544" s="195"/>
    </row>
    <row r="545" spans="2:8" x14ac:dyDescent="0.25">
      <c r="B545" s="222" t="s">
        <v>566</v>
      </c>
      <c r="C545" s="223">
        <v>0.23</v>
      </c>
      <c r="D545" s="223">
        <v>0.33</v>
      </c>
      <c r="G545" s="195"/>
      <c r="H545" s="195"/>
    </row>
    <row r="546" spans="2:8" x14ac:dyDescent="0.25">
      <c r="B546" s="220" t="s">
        <v>567</v>
      </c>
      <c r="C546" s="221">
        <v>0.2</v>
      </c>
      <c r="D546" s="221">
        <v>0.3</v>
      </c>
      <c r="G546" s="195"/>
      <c r="H546" s="195"/>
    </row>
    <row r="547" spans="2:8" x14ac:dyDescent="0.25">
      <c r="B547" s="220" t="s">
        <v>568</v>
      </c>
      <c r="C547" s="221">
        <v>0.2</v>
      </c>
      <c r="D547" s="221">
        <v>0.3</v>
      </c>
      <c r="G547" s="195"/>
      <c r="H547" s="195"/>
    </row>
    <row r="548" spans="2:8" x14ac:dyDescent="0.25">
      <c r="B548" s="220" t="s">
        <v>569</v>
      </c>
      <c r="C548" s="221">
        <v>0.2</v>
      </c>
      <c r="D548" s="221">
        <v>0.3</v>
      </c>
      <c r="G548" s="195"/>
      <c r="H548" s="195"/>
    </row>
    <row r="549" spans="2:8" x14ac:dyDescent="0.25">
      <c r="B549" s="220" t="s">
        <v>570</v>
      </c>
      <c r="C549" s="221">
        <v>0.2</v>
      </c>
      <c r="D549" s="221">
        <v>0.3</v>
      </c>
      <c r="G549" s="195"/>
      <c r="H549" s="195"/>
    </row>
    <row r="550" spans="2:8" x14ac:dyDescent="0.25">
      <c r="B550" s="220" t="s">
        <v>571</v>
      </c>
      <c r="C550" s="221">
        <v>0.2</v>
      </c>
      <c r="D550" s="221">
        <v>0.3</v>
      </c>
      <c r="G550" s="195"/>
      <c r="H550" s="195"/>
    </row>
    <row r="551" spans="2:8" x14ac:dyDescent="0.25">
      <c r="B551" s="220" t="s">
        <v>572</v>
      </c>
      <c r="C551" s="221">
        <v>0.2</v>
      </c>
      <c r="D551" s="221">
        <v>0.3</v>
      </c>
      <c r="G551" s="195"/>
      <c r="H551" s="195"/>
    </row>
    <row r="552" spans="2:8" x14ac:dyDescent="0.25">
      <c r="B552" s="220" t="s">
        <v>573</v>
      </c>
      <c r="C552" s="221">
        <v>0.2</v>
      </c>
      <c r="D552" s="221">
        <v>0.3</v>
      </c>
      <c r="G552" s="195"/>
      <c r="H552" s="195"/>
    </row>
    <row r="553" spans="2:8" x14ac:dyDescent="0.25">
      <c r="B553" s="220" t="s">
        <v>574</v>
      </c>
      <c r="C553" s="221">
        <v>0.2</v>
      </c>
      <c r="D553" s="221">
        <v>0.25</v>
      </c>
      <c r="G553" s="195"/>
      <c r="H553" s="195"/>
    </row>
    <row r="554" spans="2:8" x14ac:dyDescent="0.25">
      <c r="B554" s="220" t="s">
        <v>575</v>
      </c>
      <c r="C554" s="221">
        <v>0.2</v>
      </c>
      <c r="D554" s="221">
        <v>0.3</v>
      </c>
      <c r="G554" s="195"/>
      <c r="H554" s="195"/>
    </row>
    <row r="555" spans="2:8" x14ac:dyDescent="0.25">
      <c r="B555" s="222" t="s">
        <v>576</v>
      </c>
      <c r="C555" s="223">
        <v>0.2</v>
      </c>
      <c r="D555" s="223">
        <v>0.3</v>
      </c>
      <c r="G555" s="195"/>
      <c r="H555" s="195"/>
    </row>
    <row r="556" spans="2:8" x14ac:dyDescent="0.25">
      <c r="B556" s="222" t="s">
        <v>577</v>
      </c>
      <c r="C556" s="223">
        <v>0.2</v>
      </c>
      <c r="D556" s="223">
        <v>0.3</v>
      </c>
      <c r="G556" s="195"/>
      <c r="H556" s="195"/>
    </row>
    <row r="557" spans="2:8" x14ac:dyDescent="0.25">
      <c r="B557" s="220" t="s">
        <v>578</v>
      </c>
      <c r="C557" s="221">
        <v>0.2</v>
      </c>
      <c r="D557" s="221">
        <v>0.3</v>
      </c>
      <c r="G557" s="195"/>
      <c r="H557" s="195"/>
    </row>
    <row r="558" spans="2:8" x14ac:dyDescent="0.25">
      <c r="B558" s="220" t="s">
        <v>579</v>
      </c>
      <c r="C558" s="221">
        <v>0.2</v>
      </c>
      <c r="D558" s="221">
        <v>0.3</v>
      </c>
      <c r="G558" s="195"/>
      <c r="H558" s="195"/>
    </row>
    <row r="559" spans="2:8" x14ac:dyDescent="0.25">
      <c r="B559" s="220" t="s">
        <v>580</v>
      </c>
      <c r="C559" s="221">
        <v>0.21</v>
      </c>
      <c r="D559" s="221">
        <v>0.31</v>
      </c>
      <c r="G559" s="195"/>
      <c r="H559" s="195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6</vt:i4>
      </vt:variant>
    </vt:vector>
  </HeadingPairs>
  <TitlesOfParts>
    <vt:vector size="11" baseType="lpstr">
      <vt:lpstr>Umanjenje temeljem izjave</vt:lpstr>
      <vt:lpstr>Posl. ima više ispl. u mjesecu</vt:lpstr>
      <vt:lpstr>Umanjenje temeljem uvida</vt:lpstr>
      <vt:lpstr>Dva obračuna na jednom JOPPD-u</vt:lpstr>
      <vt:lpstr>Porezne stope</vt:lpstr>
      <vt:lpstr>'Dva obračuna na jednom JOPPD-u'!Podrucje_ispisa</vt:lpstr>
      <vt:lpstr>'Posl. ima više ispl. u mjesecu'!Podrucje_ispisa</vt:lpstr>
      <vt:lpstr>'Umanjenje temeljem izjave'!Podrucje_ispisa</vt:lpstr>
      <vt:lpstr>'Umanjenje temeljem uvida'!Podrucje_ispisa</vt:lpstr>
      <vt:lpstr>PorezneStope</vt:lpstr>
      <vt:lpstr>PorezneStopeNaziviMjesta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Petarcic</dc:creator>
  <cp:lastModifiedBy>Ivan Petarčić</cp:lastModifiedBy>
  <cp:lastPrinted>2024-01-05T18:00:06Z</cp:lastPrinted>
  <dcterms:created xsi:type="dcterms:W3CDTF">2023-07-05T06:43:45Z</dcterms:created>
  <dcterms:modified xsi:type="dcterms:W3CDTF">2025-03-03T11:43:00Z</dcterms:modified>
</cp:coreProperties>
</file>